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VEŘEJNÉ ZAKÁZKY MALÉHO ROZSAHU\"/>
    </mc:Choice>
  </mc:AlternateContent>
  <xr:revisionPtr revIDLastSave="0" documentId="8_{F8B1B382-58EF-4279-A5C1-4995DF6A679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kapitulace" sheetId="5" r:id="rId1"/>
    <sheet name="0001" sheetId="2" r:id="rId2"/>
    <sheet name="0011" sheetId="3" r:id="rId3"/>
    <sheet name="2011" sheetId="4" r:id="rId4"/>
  </sheets>
  <definedNames>
    <definedName name="_xlnm.Print_Titles" localSheetId="1">'0001'!$9:$11</definedName>
    <definedName name="_xlnm.Print_Titles" localSheetId="2">'0011'!$9:$11</definedName>
    <definedName name="_xlnm.Print_Titles" localSheetId="3">'2011'!$9:$11</definedName>
    <definedName name="_xlnm.Print_Area" localSheetId="1">'0001'!$B$1:$J$81</definedName>
    <definedName name="_xlnm.Print_Area" localSheetId="2">'0011'!$B$1:$J$78</definedName>
    <definedName name="_xlnm.Print_Area" localSheetId="3">'2011'!$B$1:$J$374</definedName>
    <definedName name="_xlnm.Print_Area" localSheetId="0">Rekapitulace!$A$1:$E$18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4" l="1"/>
  <c r="E7" i="4"/>
  <c r="I6" i="4"/>
  <c r="E6" i="4"/>
  <c r="I7" i="3"/>
  <c r="E7" i="3"/>
  <c r="I6" i="3"/>
  <c r="E6" i="3"/>
  <c r="I6" i="2"/>
  <c r="I7" i="2"/>
  <c r="E7" i="2"/>
  <c r="E6" i="2"/>
  <c r="I370" i="4"/>
  <c r="O370" i="4" s="1"/>
  <c r="I366" i="4"/>
  <c r="O366" i="4" s="1"/>
  <c r="I363" i="4"/>
  <c r="O363" i="4" s="1"/>
  <c r="I359" i="4"/>
  <c r="O359" i="4" s="1"/>
  <c r="I355" i="4"/>
  <c r="O355" i="4" s="1"/>
  <c r="I351" i="4"/>
  <c r="O351" i="4" s="1"/>
  <c r="I347" i="4"/>
  <c r="O347" i="4" s="1"/>
  <c r="I343" i="4"/>
  <c r="O343" i="4" s="1"/>
  <c r="I339" i="4"/>
  <c r="O339" i="4" s="1"/>
  <c r="I335" i="4"/>
  <c r="O335" i="4" s="1"/>
  <c r="I331" i="4"/>
  <c r="O331" i="4" s="1"/>
  <c r="I327" i="4"/>
  <c r="O327" i="4" s="1"/>
  <c r="I324" i="4"/>
  <c r="O324" i="4" s="1"/>
  <c r="I320" i="4"/>
  <c r="O320" i="4" s="1"/>
  <c r="I317" i="4"/>
  <c r="O317" i="4" s="1"/>
  <c r="I314" i="4"/>
  <c r="O314" i="4" s="1"/>
  <c r="I311" i="4"/>
  <c r="O311" i="4" s="1"/>
  <c r="I307" i="4"/>
  <c r="O307" i="4" s="1"/>
  <c r="I303" i="4"/>
  <c r="O303" i="4" s="1"/>
  <c r="I299" i="4"/>
  <c r="I295" i="4"/>
  <c r="I291" i="4"/>
  <c r="O291" i="4" s="1"/>
  <c r="I287" i="4"/>
  <c r="O287" i="4" s="1"/>
  <c r="I282" i="4"/>
  <c r="O282" i="4" s="1"/>
  <c r="I278" i="4"/>
  <c r="O278" i="4" s="1"/>
  <c r="I274" i="4"/>
  <c r="O274" i="4" s="1"/>
  <c r="I270" i="4"/>
  <c r="O270" i="4" s="1"/>
  <c r="I266" i="4"/>
  <c r="I262" i="4"/>
  <c r="O262" i="4" s="1"/>
  <c r="I257" i="4"/>
  <c r="O257" i="4" s="1"/>
  <c r="I252" i="4"/>
  <c r="O252" i="4" s="1"/>
  <c r="I248" i="4"/>
  <c r="O248" i="4" s="1"/>
  <c r="I244" i="4"/>
  <c r="O244" i="4" s="1"/>
  <c r="I240" i="4"/>
  <c r="O240" i="4" s="1"/>
  <c r="I237" i="4"/>
  <c r="O237" i="4" s="1"/>
  <c r="I234" i="4"/>
  <c r="O234" i="4" s="1"/>
  <c r="I230" i="4"/>
  <c r="O230" i="4" s="1"/>
  <c r="I226" i="4"/>
  <c r="O226" i="4" s="1"/>
  <c r="I222" i="4"/>
  <c r="O222" i="4" s="1"/>
  <c r="I218" i="4"/>
  <c r="O218" i="4" s="1"/>
  <c r="I214" i="4"/>
  <c r="O214" i="4" s="1"/>
  <c r="I210" i="4"/>
  <c r="O210" i="4" s="1"/>
  <c r="I206" i="4"/>
  <c r="I202" i="4"/>
  <c r="O202" i="4" s="1"/>
  <c r="I197" i="4"/>
  <c r="O197" i="4" s="1"/>
  <c r="I193" i="4"/>
  <c r="O193" i="4" s="1"/>
  <c r="I189" i="4"/>
  <c r="O189" i="4" s="1"/>
  <c r="I185" i="4"/>
  <c r="O185" i="4" s="1"/>
  <c r="I181" i="4"/>
  <c r="O181" i="4" s="1"/>
  <c r="I177" i="4"/>
  <c r="O177" i="4" s="1"/>
  <c r="I173" i="4"/>
  <c r="O173" i="4" s="1"/>
  <c r="I169" i="4"/>
  <c r="O169" i="4" s="1"/>
  <c r="I165" i="4"/>
  <c r="O165" i="4" s="1"/>
  <c r="I161" i="4"/>
  <c r="O161" i="4" s="1"/>
  <c r="I157" i="4"/>
  <c r="I152" i="4"/>
  <c r="O152" i="4" s="1"/>
  <c r="I148" i="4"/>
  <c r="O148" i="4" s="1"/>
  <c r="I144" i="4"/>
  <c r="O144" i="4" s="1"/>
  <c r="I140" i="4"/>
  <c r="O140" i="4" s="1"/>
  <c r="I136" i="4"/>
  <c r="O136" i="4" s="1"/>
  <c r="I132" i="4"/>
  <c r="O132" i="4" s="1"/>
  <c r="I128" i="4"/>
  <c r="O128" i="4" s="1"/>
  <c r="I124" i="4"/>
  <c r="O124" i="4" s="1"/>
  <c r="I119" i="4"/>
  <c r="O119" i="4" s="1"/>
  <c r="I115" i="4"/>
  <c r="O115" i="4" s="1"/>
  <c r="I111" i="4"/>
  <c r="O111" i="4" s="1"/>
  <c r="I107" i="4"/>
  <c r="O107" i="4" s="1"/>
  <c r="I102" i="4"/>
  <c r="O102" i="4" s="1"/>
  <c r="I98" i="4"/>
  <c r="O98" i="4" s="1"/>
  <c r="I94" i="4"/>
  <c r="O94" i="4" s="1"/>
  <c r="I90" i="4"/>
  <c r="O90" i="4" s="1"/>
  <c r="I86" i="4"/>
  <c r="O86" i="4" s="1"/>
  <c r="I82" i="4"/>
  <c r="O82" i="4" s="1"/>
  <c r="I78" i="4"/>
  <c r="O78" i="4" s="1"/>
  <c r="I74" i="4"/>
  <c r="O74" i="4" s="1"/>
  <c r="I70" i="4"/>
  <c r="O70" i="4" s="1"/>
  <c r="I66" i="4"/>
  <c r="O66" i="4" s="1"/>
  <c r="I62" i="4"/>
  <c r="O62" i="4" s="1"/>
  <c r="I58" i="4"/>
  <c r="O58" i="4" s="1"/>
  <c r="I54" i="4"/>
  <c r="O54" i="4" s="1"/>
  <c r="I50" i="4"/>
  <c r="O50" i="4" s="1"/>
  <c r="I46" i="4"/>
  <c r="O46" i="4" s="1"/>
  <c r="I42" i="4"/>
  <c r="O42" i="4" s="1"/>
  <c r="I39" i="4"/>
  <c r="O39" i="4" s="1"/>
  <c r="I35" i="4"/>
  <c r="O35" i="4" s="1"/>
  <c r="I32" i="4"/>
  <c r="O32" i="4" s="1"/>
  <c r="I29" i="4"/>
  <c r="O29" i="4" s="1"/>
  <c r="I26" i="4"/>
  <c r="O26" i="4" s="1"/>
  <c r="I22" i="4"/>
  <c r="O22" i="4" s="1"/>
  <c r="I17" i="4"/>
  <c r="O17" i="4" s="1"/>
  <c r="I13" i="4"/>
  <c r="O13" i="4" s="1"/>
  <c r="I74" i="3"/>
  <c r="O74" i="3" s="1"/>
  <c r="I70" i="3"/>
  <c r="O70" i="3" s="1"/>
  <c r="I66" i="3"/>
  <c r="O66" i="3" s="1"/>
  <c r="I62" i="3"/>
  <c r="O62" i="3" s="1"/>
  <c r="I58" i="3"/>
  <c r="O58" i="3" s="1"/>
  <c r="I54" i="3"/>
  <c r="O54" i="3" s="1"/>
  <c r="I50" i="3"/>
  <c r="O50" i="3" s="1"/>
  <c r="I46" i="3"/>
  <c r="O46" i="3" s="1"/>
  <c r="I42" i="3"/>
  <c r="O42" i="3" s="1"/>
  <c r="I38" i="3"/>
  <c r="I37" i="3" s="1"/>
  <c r="I33" i="3"/>
  <c r="O33" i="3" s="1"/>
  <c r="I29" i="3"/>
  <c r="O29" i="3" s="1"/>
  <c r="I25" i="3"/>
  <c r="O25" i="3" s="1"/>
  <c r="I21" i="3"/>
  <c r="O21" i="3" s="1"/>
  <c r="I17" i="3"/>
  <c r="O17" i="3" s="1"/>
  <c r="I13" i="3"/>
  <c r="O13" i="3" s="1"/>
  <c r="I78" i="2"/>
  <c r="O78" i="2" s="1"/>
  <c r="I75" i="2"/>
  <c r="O75" i="2" s="1"/>
  <c r="I72" i="2"/>
  <c r="O72" i="2" s="1"/>
  <c r="I69" i="2"/>
  <c r="O69" i="2" s="1"/>
  <c r="I66" i="2"/>
  <c r="O66" i="2" s="1"/>
  <c r="I63" i="2"/>
  <c r="O63" i="2" s="1"/>
  <c r="I60" i="2"/>
  <c r="O60" i="2" s="1"/>
  <c r="I57" i="2"/>
  <c r="O57" i="2" s="1"/>
  <c r="I54" i="2"/>
  <c r="O54" i="2" s="1"/>
  <c r="I51" i="2"/>
  <c r="O51" i="2" s="1"/>
  <c r="I48" i="2"/>
  <c r="O48" i="2" s="1"/>
  <c r="I45" i="2"/>
  <c r="O45" i="2" s="1"/>
  <c r="I42" i="2"/>
  <c r="O42" i="2" s="1"/>
  <c r="I39" i="2"/>
  <c r="O39" i="2" s="1"/>
  <c r="I36" i="2"/>
  <c r="O36" i="2" s="1"/>
  <c r="I33" i="2"/>
  <c r="O33" i="2" s="1"/>
  <c r="I30" i="2"/>
  <c r="O30" i="2" s="1"/>
  <c r="I27" i="2"/>
  <c r="O27" i="2" s="1"/>
  <c r="I24" i="2"/>
  <c r="I20" i="2"/>
  <c r="O20" i="2" s="1"/>
  <c r="I17" i="2"/>
  <c r="I16" i="2" s="1"/>
  <c r="I13" i="2"/>
  <c r="I12" i="2" s="1"/>
  <c r="I123" i="4" l="1"/>
  <c r="I261" i="4"/>
  <c r="I256" i="4"/>
  <c r="I201" i="4"/>
  <c r="I286" i="4"/>
  <c r="I298" i="4"/>
  <c r="I156" i="4"/>
  <c r="I23" i="2"/>
  <c r="I3" i="2" s="1"/>
  <c r="C15" i="5" s="1"/>
  <c r="O38" i="3"/>
  <c r="I12" i="4"/>
  <c r="D16" i="5"/>
  <c r="O157" i="4"/>
  <c r="I53" i="3"/>
  <c r="O206" i="4"/>
  <c r="O266" i="4"/>
  <c r="O17" i="2"/>
  <c r="I12" i="3"/>
  <c r="O299" i="4"/>
  <c r="I21" i="4"/>
  <c r="O13" i="2"/>
  <c r="O24" i="2"/>
  <c r="O295" i="4"/>
  <c r="I106" i="4"/>
  <c r="D17" i="5" l="1"/>
  <c r="D15" i="5"/>
  <c r="E15" i="5" s="1"/>
  <c r="I3" i="4"/>
  <c r="C17" i="5" s="1"/>
  <c r="I3" i="3"/>
  <c r="C16" i="5" s="1"/>
  <c r="E16" i="5" s="1"/>
  <c r="E17" i="5" l="1"/>
  <c r="C12" i="5"/>
  <c r="C11" i="5"/>
</calcChain>
</file>

<file path=xl/sharedStrings.xml><?xml version="1.0" encoding="utf-8"?>
<sst xmlns="http://schemas.openxmlformats.org/spreadsheetml/2006/main" count="1645" uniqueCount="627">
  <si>
    <t>EstiCon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</si>
  <si>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</si>
  <si>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</si>
  <si>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</si>
  <si>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</si>
  <si>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</si>
  <si>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</si>
  <si>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</si>
  <si>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1</t>
  </si>
  <si>
    <t>Základní rozpočet CÚ 2025</t>
  </si>
  <si>
    <t>Soupis prací objektu</t>
  </si>
  <si>
    <t>S</t>
  </si>
  <si>
    <t>Stavba:</t>
  </si>
  <si>
    <t>24-22</t>
  </si>
  <si>
    <t>Rekonstrukce místní komunikace vč. mostu přes Bílčický potok, Bílčice parc. číslo 1896/14 a 1005/1</t>
  </si>
  <si>
    <t>O</t>
  </si>
  <si>
    <t>Objekt:</t>
  </si>
  <si>
    <t>000</t>
  </si>
  <si>
    <t>Soupis vedlejších a ostatních nákladů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</si>
  <si>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</si>
  <si>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</si>
  <si>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</si>
  <si>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</si>
  <si>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</si>
  <si>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</si>
  <si>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</si>
  <si>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</si>
  <si>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</si>
  <si>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</si>
  <si>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</si>
  <si>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</si>
  <si>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</si>
  <si>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</si>
  <si>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01-ZS</t>
  </si>
  <si>
    <t>Zařízení staveniště</t>
  </si>
  <si>
    <t>P</t>
  </si>
  <si>
    <t>03100</t>
  </si>
  <si>
    <t/>
  </si>
  <si>
    <t>ZAŘÍZENÍ STAVENIŠTĚ</t>
  </si>
  <si>
    <t>KPL</t>
  </si>
  <si>
    <t>OTSKP ~ 2025</t>
  </si>
  <si>
    <t>PP</t>
  </si>
  <si>
    <t>Náklady spojené s případným vypracováním projektové dokumentace, zřízením přípojek energií k objektům zařízení staveniště, vybudování případných měřících odběrných míst, případná příprava území pro objekty ZS a vlastní vybudování objektů ZS včetně oplocení a osvětlení, vč. případného nájemného, nákladů na provoz, úklid, nutnou údržbu a opravy na objektech ZS a přípojkách energií, vč. kompletního odstranění objektů ZS po stavbě a uvedení ploch pro ZS do původního stavu, součástí je rovněž zřízení, provoz, odstranění skládek a mezideponií dle dispozic zhotovitele, vč. plnění požadavků pro zajištění BOZP</t>
  </si>
  <si>
    <t>TS</t>
  </si>
  <si>
    <t>zahrnuje objednatelem povolené náklady na pořízení (event. pronájem), provozování, udržování a likvidaci zhotovitelova zařízení</t>
  </si>
  <si>
    <t>02-P</t>
  </si>
  <si>
    <t>Publicita</t>
  </si>
  <si>
    <t>02990</t>
  </si>
  <si>
    <t>OSTATNÍ POŽADAVKY - OZNAČENÍ STAVBY</t>
  </si>
  <si>
    <t>Publicita stavby dle požadavku objednatele a poskytovatele dotace, pamětní kámen, deska atp., komplet dodávka, bude čerpáno se souhlasem TDS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</si>
  <si>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</t>
  </si>
  <si>
    <t>02991</t>
  </si>
  <si>
    <t>OSTATNÍ POŽADAVKY - INFORMAČNÍ TABULE</t>
  </si>
  <si>
    <t>KUS</t>
  </si>
  <si>
    <t>Publicita stavby dle požadavku objednatele, grafického manuálu a počtu dle SOD, ZOP objednatele. Informační tabule (dočasný billboard) o stavbě.  Rozměr dle požadavku stavebníka. Komplet vč. zřízení, pronájmu po dobu stavby a odstranění po stavbě.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</si>
  <si>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</si>
  <si>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03-R</t>
  </si>
  <si>
    <t>Různé</t>
  </si>
  <si>
    <t>02520</t>
  </si>
  <si>
    <t>ZKOUŠENÍ MATERIÁLŮ NEZÁVISLOU ZKUŠEBNOU</t>
  </si>
  <si>
    <t>DLE TKP, ZTKP není-li obsaženo v jedn.cenách za celý most</t>
  </si>
  <si>
    <t>Položka zahrnuje:
- veškeré náklady spojené s objednatelem požadovanými zkouškami
Položka nezahrnuje:
- x</t>
  </si>
  <si>
    <t>02620</t>
  </si>
  <si>
    <t>ZKOUŠENÍ KONSTRUKCÍ A PRACÍ NEZÁVISLOU ZKUŠEBNOU</t>
  </si>
  <si>
    <t>02710</t>
  </si>
  <si>
    <t>POMOC PRÁCE ZŘÍZ NEBO ZAJIŠŤ OBJÍŽĎKY A PŘÍSTUP CESTY</t>
  </si>
  <si>
    <t>Projednání a schválení přechodného DZ po dobu výstavby, vč. zajištění rozhodnutí. Všechny související práce se zřízením objízdných a obchozích tras po stávajících komunikacích.
Veškeré práce a činnosti spojené se zajištěním povolení a úhrada poplatků vzniklých na základě HMG zhotovitele v souladu s POV (zvláštní užívání silnice, poplatky za užívání veřejného prostranství apod.).</t>
  </si>
  <si>
    <t>Položka zahrnuje:
- veškeré náklady spojené se zřízením nebo zajištěním objížďky a přístupové cesty
Položka nezahrnuje:
- x</t>
  </si>
  <si>
    <t>02720</t>
  </si>
  <si>
    <t>POMOC PRÁCE ZŘÍZ NEBO ZAJIŠŤ REGULACI A OCHRANU DOPRAVY</t>
  </si>
  <si>
    <t>Dopravní značení staveniště a příp. objízdné trasy po celou dobu stavby. Komplet vč. dovozu a montáže, nájem, případný přesun v průběhu stavby, demontáž s odvozem. Předpokládaná doba stavby 14 týdnů. DZ musí být min. s fólií tř. 2, dále dle TP65 a TP66 a platných zákonů, vyhlášek, TP a norem.</t>
  </si>
  <si>
    <t>Položka zahrnuje:
- veškeré náklady spojené s objednatelem požadovanými zařízeními
Položka nezahrnuje:
- x</t>
  </si>
  <si>
    <t>02730</t>
  </si>
  <si>
    <t>A</t>
  </si>
  <si>
    <t>POMOC PRÁCE ZŘÍZ NEBO ZAJIŠŤ OCHRANU INŽENÝRSKÝCH SÍTÍ</t>
  </si>
  <si>
    <t>součinnost se správcem nadzemního NN kabelu (ČEZ Distribuce, a.s.), dodržení podmínek vyjádření, vč. ochrany po dobu stavby, vč. kontroly dodržení podmínek stanovených pro stavební činnosti</t>
  </si>
  <si>
    <t>Položka zahrnuje:
- veškeré náklady spojené s ochranou inženýrských sítí
Položka nezahrnuje:
- x</t>
  </si>
  <si>
    <t>B</t>
  </si>
  <si>
    <t>součinnost se správcem sdělovacího vedení (CETIN a.s.), dodržení podmínek vyjádření, vč. ochrany po dobu stavby, vč. kontroly dodržení podmínek stanovených pro stavební činnosti</t>
  </si>
  <si>
    <t>C</t>
  </si>
  <si>
    <t>součinnost se správcem obecních IS (Obec Bílčice), dodržení podmínek vyjádření, vč. ochrany po dobu stavby, vč. kontroly dodržení podmínek stanovených pro stavební činnosti</t>
  </si>
  <si>
    <t>02821</t>
  </si>
  <si>
    <t>PRŮZKUMNÉ PRÁCE ARCHEOLOGICKÉ NA POVRCHU</t>
  </si>
  <si>
    <t>Záchranný archeologický průzkum, předpoklad v rozsahu dohledu nad výkopovými pracemi, dodržení všech podmínek vyjádření, viz doklady - AV ČR</t>
  </si>
  <si>
    <t>Položka zahrnuje:
- veškeré náklady spojené s objednatelem požadovanými pracemi
Položka nezahrnuje:
- x</t>
  </si>
  <si>
    <t>02851</t>
  </si>
  <si>
    <t>PASPORTIZACE OKOLNÍCH OBJEKTŮ PŘED A PO STAVBĚ</t>
  </si>
  <si>
    <t>pasportizace okolních budov a objízdné trasy před a po stavbě</t>
  </si>
  <si>
    <t>zahrnuje veškeré náklady spojené s objednatelem požadovanými pracemi</t>
  </si>
  <si>
    <t>029113</t>
  </si>
  <si>
    <t>OSTATNÍ POŽADAVKY - GEODETICKÉ ZAMĚŘENÍ - CELKY</t>
  </si>
  <si>
    <t>Vytýčení stavby a obvodu staveniště, veškeré potřebné geodetické doměření během výstavby vč. protokolů, zaměření skutečného provedení stavby, na podkladu katastrální mapy, vč. zaměření a výkazu kubatur bouracích prací.</t>
  </si>
  <si>
    <t>029412</t>
  </si>
  <si>
    <t>OSTATNÍ POŽADAVKY - VYPRACOVÁNÍ MOSTNÍHO LISTU</t>
  </si>
  <si>
    <t>Zajištění mostního listu, 3ks, výpočet zatížitelnosti.</t>
  </si>
  <si>
    <t>02944</t>
  </si>
  <si>
    <t>OSTAT POŽADAVKY - DOKUMENTACE SKUTEČ PROVEDENÍ V DIGIT FORMĚ</t>
  </si>
  <si>
    <t>Vypracování dokumentace - skutečného provedení stavby DSPS včetně digitální formy, vč. závěrečné zprávy, vč. požadavků SOD</t>
  </si>
  <si>
    <t>02945</t>
  </si>
  <si>
    <t>OSTAT POŽADAVKY - GEOMETRICKÝ PLÁN</t>
  </si>
  <si>
    <t>Geometrické plány stavby dle požadavku SOD, 12x v tištené podobě vč. ověření KÚ</t>
  </si>
  <si>
    <t>položka zahrnuje:                                                                                                                   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</si>
  <si>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02951</t>
  </si>
  <si>
    <t>OSTATNÍ POŽADAVKY - POVODŇOVÝ A HAVARIJNÍ PLÁN</t>
  </si>
  <si>
    <t>Povodňový a havarijní plán na základě požadavků správce toku a dle skutečnosti, vč. projednání a schválení</t>
  </si>
  <si>
    <t>029522</t>
  </si>
  <si>
    <t>OSTATNÍ POŽADAVKY - REVIZNÍ ZPRÁVY</t>
  </si>
  <si>
    <t>Posudky, kontroly, revizní zprávy, vypracování plánu kontrol a údržby mostu</t>
  </si>
  <si>
    <t>02953</t>
  </si>
  <si>
    <t>OSTATNÍ POŽADAVKY - HLAVNÍ MOSTNÍ PROHLÍDKA</t>
  </si>
  <si>
    <t>Zajištění 1. hlavní prohlídky, vč zápisu do BMS</t>
  </si>
  <si>
    <t>položka zahrnuje :
- úkony dle ČSN 73 6221
- provedení hlavní mostní prohlídky oprávněnou fyzickou nebo právnickou osobou
- vyhotovení záznamu (protokolu), který jednoznačně definuje stav mostu</t>
  </si>
  <si>
    <t>02960</t>
  </si>
  <si>
    <t>OSTATNÍ POŽADAVKY - PLÁN BOZP</t>
  </si>
  <si>
    <t>Plán BOZP, veškerá opatření pro zajištění BOZP v průběhu výstavby</t>
  </si>
  <si>
    <t>zahrnuje veškeré náklady spojené s objednatelem požadovaným dozorem</t>
  </si>
  <si>
    <t>OSTATNÍ POŽADAVKY - ODBORNÝ DOZOR</t>
  </si>
  <si>
    <t>součinnost se správcem vodního toku (Povodí Odry, s. p.), úpravy v korytě, dodržení podmínek vyjádření, vč. kontroly dodržení podmínek stanovených pro stavební činnosti</t>
  </si>
  <si>
    <t>02971</t>
  </si>
  <si>
    <t>OSTAT POŽADAVKY - GEOTECHNICKÝ MONITORING NA POVRCHU</t>
  </si>
  <si>
    <t>přetřídění hornin, posudky dosažených vrstev, převzetí základové spáry, zatřízení zemin z hlediska vhodnosti pro násypová tělesa</t>
  </si>
  <si>
    <t>001</t>
  </si>
  <si>
    <t>Bourání stávajících konstrukcí</t>
  </si>
  <si>
    <t>0</t>
  </si>
  <si>
    <t>Všeobecné konstrukce a práce</t>
  </si>
  <si>
    <t>014102</t>
  </si>
  <si>
    <t>POPLATKY ZA SKLÁDKU</t>
  </si>
  <si>
    <t>T</t>
  </si>
  <si>
    <t>vybouraný podklad vozovek pokud nebude zpětně použit, viz položka 113328</t>
  </si>
  <si>
    <t>VV</t>
  </si>
  <si>
    <t>39,253*1,9 = 74,581 [A]</t>
  </si>
  <si>
    <t>zahrnuje veškeré poplatky provozovateli skládky související s uložením odpadu na skládce.</t>
  </si>
  <si>
    <t>kámen viz položka 966138</t>
  </si>
  <si>
    <t>4,8*2,6 = 12,480 [A]</t>
  </si>
  <si>
    <t>Položka zahrnuje:
- veškeré poplatky provozovateli skládky související s uložením odpadu na skládce.
Položka nezahrnuje:
- x</t>
  </si>
  <si>
    <t>prostý beton viz položka 966158</t>
  </si>
  <si>
    <t>43,77*2,3 = 100,671 [A]</t>
  </si>
  <si>
    <t>D</t>
  </si>
  <si>
    <t>železobeton viz položka 966168</t>
  </si>
  <si>
    <t>0,99*2,5 = 2,475 [A]</t>
  </si>
  <si>
    <t>E</t>
  </si>
  <si>
    <t>poplatek za uložení odfrézovaného materiálu, pokud analýza PAU prokáže nemožnost uložení na skládku obce pro další využití, bude čerpáno se souhlasem TDS dle analýzy, viz. položka 113723</t>
  </si>
  <si>
    <t>9,4*2,4 = 22,560 [A]</t>
  </si>
  <si>
    <t>F</t>
  </si>
  <si>
    <t>stávající izolace, účtováno podle skutečnosti se souhlasem investora, čerpáno se souhlasem TDS</t>
  </si>
  <si>
    <t>12*0,005*2,4 = 0,144 [A]</t>
  </si>
  <si>
    <t>Zemní práce</t>
  </si>
  <si>
    <t>113323</t>
  </si>
  <si>
    <t>ODSTRANĚNÍ PODKLADŮ ZPEVNĚNÝCH PLOCH Z KAMENIVA NESTMEL, ODVOZ DO 3KM</t>
  </si>
  <si>
    <t>M3</t>
  </si>
  <si>
    <t>podklad vozovky po úroveň zemní pláně v přechodové oblasti mostu v tl. 0,35 m, vč. odvozu a uložení na mezideponii pro zpětné použití, zpětně bude použito pouze při vhodnosti materiálu, v opačném případě bude odvezen a uložen na skládku stejně jako pol. 113328
- zhotovitel je povinen nacenit skutečnou odvozovou vzdálenost dle svých dispozic, nelze uplatňovat vícepráce ve smyslu rozdílu vzdálenosti skládky uvažované v projektové dokumentaci a zajištěné zhotovitelem (platí pro všechny položky s odvozem na skládku)</t>
  </si>
  <si>
    <t>(39,2+185,1)*0,35*0,5 = 39,253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</si>
  <si>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</si>
  <si>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113328</t>
  </si>
  <si>
    <t>ODSTRANĚNÍ PODKLADŮ ZPEVNĚNÝCH PLOCH Z KAMENIVA NESTMEL, ODVOZ DO 20KM</t>
  </si>
  <si>
    <t>podklad vozovky po úroveň zemní pláně v přechodové oblasti mostu v tl. 0,35 m, vč. odvozu a uložení na skládku dle dispozic zhotovitele
- zhotovitel je povinen nacenit skutečnou odvozovou vzdálenost dle svých dispozic, nelze uplatňovat vícepráce ve smyslu rozdílu vzdálenosti skládky uvažované v projektové dokumentaci a zajištěné zhotovitelem (platí pro všechny položky s odvozem na skládku)</t>
  </si>
  <si>
    <t>113728</t>
  </si>
  <si>
    <t>FRÉZOVÁNÍ ZPEVNĚNÝCH PLOCH ASFALTOVÝCH, ODVOZ DO 20KM</t>
  </si>
  <si>
    <t>předpokládaná tl. 100 mm od začátku po konec upravovaného úseku, mimo most, vč. analýzy PAU, dle výsledku odvozu na skládku obce bez poplatku za uložení, případně na skládku k tomu určenou vč. poplatku za uložení
- zhotovitel je povinen nacenit skutečnou odvozovou vzdálenost dle svých dispozic, nelze uplatňovat vícepráce ve smyslu rozdílu vzdálenosti skládky uvažované v projektové dokumentaci a zajištěné zhotovitelem (platí pro všechny položky s odvozem na skládku v celém rozpočtu)</t>
  </si>
  <si>
    <t>(61+33)*0,1 = 9,400 [A]</t>
  </si>
  <si>
    <t>17120</t>
  </si>
  <si>
    <t>ULOŽENÍ SYPANINY DO NÁSYPŮ A NA SKLÁDKY BEZ ZHUTNĚNÍ</t>
  </si>
  <si>
    <t>uložení podkladu vozovky na mezideponii pro zpětné použití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</si>
  <si>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</si>
  <si>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9</t>
  </si>
  <si>
    <t>Ostatní konstrukce a práce</t>
  </si>
  <si>
    <t>9112A3</t>
  </si>
  <si>
    <t>ZÁBRADLÍ MOSTNÍ S VODOR MADLY - DEMONTÁŽ S PŘESUNEM</t>
  </si>
  <si>
    <t>M</t>
  </si>
  <si>
    <t>demontáž ocelového trubkového zábradlí, vč. odvozu do výkupu, vyzískaná částka bude poukázána investorovi</t>
  </si>
  <si>
    <t>2*6 = 12,000 [A]</t>
  </si>
  <si>
    <t>položka zahrnuje:
- demontáž a odstranění zařízení
- jeho odvoz na předepsané místo</t>
  </si>
  <si>
    <t>966138</t>
  </si>
  <si>
    <t>BOURÁNÍ KONSTRUKCÍ Z KAMENE NA MC S ODVOZEM DO 20KM</t>
  </si>
  <si>
    <t>- bourání stávající spodní stavby, odhad dle dostupných podkladů, vč. odvozu na skládku dle dispozic zhotovitele, vč. uložení na skládku, bude čerpáno se souhlasem TDS dle skutečnosti po odkopání
- zhotovitel je povinen nacenit skutečnou odvozovou vzdálenost dle svých dispozic, nelze uplatňovat vícepráce ve smyslu rozdílu vzdálenosti skládky uvažované v projektové dokumentaci a zajištěné zhotovitelem (platí pro všechny položky s odvozem na skládku ve všech částech rozpočtu)</t>
  </si>
  <si>
    <t>4*0,5*0,8*3,0 = 4,800 [A]</t>
  </si>
  <si>
    <t>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</si>
  <si>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966158</t>
  </si>
  <si>
    <t>BOURÁNÍ KONSTRUKCÍ Z PROST BETONU S ODVOZEM DO 20KM</t>
  </si>
  <si>
    <t>kompletní vybourání stávající spodní stavby, vč. křídel, základů, panelů, vyrovnávacího betonu, spočteno dle dostupných podkladů a zaměření, vč. odvozu na skládku dle zajištění zhotovitele, vč. uložení na skládku
- zhotovitel je povinen nacenit skutečnou odvozovou vzdálenost dle svých dispozic, nelze uplatňovat vícepráce ve smyslu rozdílu vzdálenosti skládky uvažované v projektové dokumentaci a zajištěné zhotovitelem (platí pro všechny položky s odvozem na skládku)</t>
  </si>
  <si>
    <t>(1,3+2,0+2,0+1,4)*3,0*0,8+(5,2+4,7)*2,6+(6,5+6,5)*0,15 = 43,770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</si>
  <si>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</si>
  <si>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966168</t>
  </si>
  <si>
    <t>BOURÁNÍ KONSTRUKCÍ ZE ŽELEZOBETONU S ODVOZEM DO 20KM</t>
  </si>
  <si>
    <t>kompletní vybourání stávající úložných prahů z ŽB v případě zastižení, odhad dle dostupných podkladů, může se lišit dle skutečných rozměrů, vč. odvozu na skládku dle dispozic zhotovitele, bude čerpáno se souhlasem TDS dle skutečnosti</t>
  </si>
  <si>
    <t>(5,2+4,7)*0,2*0,5 = 0,990 [A]</t>
  </si>
  <si>
    <t>966188</t>
  </si>
  <si>
    <t>DEMONTÁŽ KONSTRUKCÍ KOVOVÝCH S ODVOZEM DO 20KM</t>
  </si>
  <si>
    <t>vybourání ocelových nosníků, výmětových trubek, zábradlí, odhad dle oměření, komplet vč. příslušenství, vč. odvozu do výkupu del zajištění zhotovitele, vyzískaná částka bude poukázána investorovi</t>
  </si>
  <si>
    <t>((2*6+6*1)*3+2*4*15+30*4,2*12,7+5*4*17,9)/1000 = 2,132 [A]</t>
  </si>
  <si>
    <t>Položka zahrnuje:
- rozebrání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</si>
  <si>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97817</t>
  </si>
  <si>
    <t>ODSTRANĚNÍ MOSTNÍ IZOLACE</t>
  </si>
  <si>
    <t>M2</t>
  </si>
  <si>
    <t>odstranění stávající izolace, včetně odvozu a uložení na skládku dle zajištění zhotovtiele, účtováno podle skutečnosti se souhlasem TDS pouze v případě zastižení</t>
  </si>
  <si>
    <t>4*3 = 12,000 [A]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</si>
  <si>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položka zahrnuje veškeré další práce plynoucí z technologického předpisu a z platných předpisů</t>
  </si>
  <si>
    <t>201</t>
  </si>
  <si>
    <t>Most přes Bílčický potok</t>
  </si>
  <si>
    <t>uložení nevhodné zeminy na skládku, viz. pol. 12960+131738</t>
  </si>
  <si>
    <t>(2,85+78,12)*2,0 = 161,940 [A]</t>
  </si>
  <si>
    <t>Zkoušení zemin dle požadavku skládky zajištěné zhotovitelem s ohledem na jejich řádné skládkování. Pro splnění požadavků zákona č. 185/2001 Sb., vyhlášky č. 294/2005 Sb. a souvisejicích. Čerpáno se souhlsem TDS pouze pokud nebude rozmělněno v ostatních položkách.</t>
  </si>
  <si>
    <t>1.000000 = 1,000 [A]</t>
  </si>
  <si>
    <t>zahrnuje veškeré náklady spojené s objednatelem požadovanými zkouškami</t>
  </si>
  <si>
    <t>11120</t>
  </si>
  <si>
    <t>ODSTRANĚNÍ KŘOVIN</t>
  </si>
  <si>
    <t>vykácení náletových křovin, odvoz a uložení vč. poplatku, spálení nebo štěpkování na místě</t>
  </si>
  <si>
    <t>4*2*2 = 16,000 [A]</t>
  </si>
  <si>
    <t>Položka zahrnuje:
- odstranění křovin a stromů do průměru 100 mm
- dopravu dřevin bez ohledu na vzdálenost
- spálení na hromadách nebo štěpkování
Položka nezahrnuje:
- x</t>
  </si>
  <si>
    <t>11212</t>
  </si>
  <si>
    <t>KÁCENÍ STROMŮ D KMENE DO 0,9M</t>
  </si>
  <si>
    <t>kácení stromu lípy srdčite pokud nebude pokácena již před stavbou, vč. odstranění pařezu, bude čerpáno se souhlasem TDS dle skutečnosti</t>
  </si>
  <si>
    <t>Položka  zahrnuje:
- poražení stromu a osekání větví
- spálení větví na hromadách nebo štěpkování
- dopravu a uložení kmenů, případné další práce s nimi dle pokynů zadávací dokumentace
Položka nezahrnuje:
- vytrhání pařezů
Způsob měření:
- kácení stromů se měří v [ks] poražených stromů (průměr stromů se měří ve výšce 1,3m nad terénem)</t>
  </si>
  <si>
    <t>11251</t>
  </si>
  <si>
    <t>ODSTRANĚNÍ PAŘEZŮ FRÉZOVÁNÍM D DO 0,5M</t>
  </si>
  <si>
    <t>odstranění pařezu, stávající pařez u mostu, bude čerpáno se souhlasem TDS dle skutečnosti</t>
  </si>
  <si>
    <t>Položka zahrnuje zejména:
- frézování do hloubky 20cm pod úroveň terénu
- veškeré drobné zemní práce spojené s frézováním pařezů
- případně další práce s nimi dle pokynů zadávací dokumentace.
Položka nezahrnuje:
- x
Způsob měření:
- počet pařezů se měří v [ks] frézovaných přezů, průměr pařezu je uvažován dle stromu ve výšce 1,3m nad terénem, u stávajícího pařezu se stanoví jako změřený průměr vynásobený  koeficientem 1/1,38.</t>
  </si>
  <si>
    <t>11252</t>
  </si>
  <si>
    <t>ODSTRANĚNÍ PAŘEZŮ FRÉZOVÁNÍM D DO 0,9M</t>
  </si>
  <si>
    <t>odstranění pařezů, 1 pařez zarostlý v tělese mostu, 1 pařez viz. položka kácení lípy v případě, že bude pokácena před stavbou a bude nutno pouze odstranit zbylý pařez, bude čerpáno se souhlasem TDS dle skutečnosti</t>
  </si>
  <si>
    <t>11512</t>
  </si>
  <si>
    <t>ČERPÁNÍ VODY DO 1000 L/MIN</t>
  </si>
  <si>
    <t>HOD</t>
  </si>
  <si>
    <t>čerpání vody z výkopu v případě nadměrných průsaků do stavební jámy, bude čerpáno se souhlasem TDS dle skutečnosti</t>
  </si>
  <si>
    <t>10*10 = 100,000 [A]</t>
  </si>
  <si>
    <t>Položka čerpání vody na povrchu zahrnuje i potrubí, pohotovost záložní čerpací soupravy a zřízení čerpací jímky. Součástí položky je také následná demontáž a likvidace těchto zařízení</t>
  </si>
  <si>
    <t>11526</t>
  </si>
  <si>
    <t>PŘEVEDENÍ VODY POTRUBÍM DN 800 NEBO ŽLABY R.O. DO 2,8M</t>
  </si>
  <si>
    <t>dočasné převedení průtoků, 1xDN800, včetně uložení, údržby, pronájmu, demontáže a odvozu, bude čerpáno se souhlasem TDS v případě potřeby</t>
  </si>
  <si>
    <t>Položka převedení vody na povrchu zahrnuje zřízení, udržování a odstranění příslušného zařízení. Převedení vody se uvádí buď průměrem potrubí (DN) nebo délkou rozvinutého obvodu žlabu (r.o.).</t>
  </si>
  <si>
    <t>121104</t>
  </si>
  <si>
    <t>SEJMUTÍ ORNICE NEBO LESNÍ PŮDY S ODVOZEM DO 5KM</t>
  </si>
  <si>
    <t>tl. 150mm, svahy v okolí mostu a přilehlé plochy v místě dočasného záboru, vč.odvozu do 5km a uložení na mezideponii dle zajištění zhotovitele</t>
  </si>
  <si>
    <t>1,15*(74+109+59+112+88+17)*0,15 = 79,178 [A]</t>
  </si>
  <si>
    <t>položka zahrnuje sejmutí ornice bez ohledu na tloušťku vrstvy a její vodorovnou dopravu
nezahrnuje uložení na trvalou skládku</t>
  </si>
  <si>
    <t>12960</t>
  </si>
  <si>
    <t>ČIŠTĚNÍ VODOTEČÍ A MELIORAČ KANÁLŮ OD NÁNOSŮ</t>
  </si>
  <si>
    <t>nánosy stávajícího koryta, vč. odvozu a uložení na skládku dle zajištění zhotovitele</t>
  </si>
  <si>
    <t>1,9*0,1*15 = 2,850 [A]</t>
  </si>
  <si>
    <t>Součástí položky je vodorovná a svislá doprava, přemístění, přeložení, manipulace s materiálem a uložení na skládku.
 Nezahrnuje poplatek za skládku, který se vykazuje v položce 0141** (s výjimkou malého množství  materiálu, kde je možné poplatek zahrnout do jednotkové ceny položky – tento fakt musí být uveden v doplňujícím textu k položce)</t>
  </si>
  <si>
    <t>13173</t>
  </si>
  <si>
    <t>HLOUBENÍ JAM ZAPAŽ I NEPAŽ TŘ. I</t>
  </si>
  <si>
    <t>odtěžení hrázek, přesun do obsypů nového mostního objektu, bude rovnou uloženo, proto u této položky není uvažována mezideponie</t>
  </si>
  <si>
    <t>8.540000 = 8,540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</si>
  <si>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</si>
  <si>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131733</t>
  </si>
  <si>
    <t>HLOUBENÍ JAM ZAPAŽ I NEPAŽ TŘ. I, ODVOZ DO 3KM</t>
  </si>
  <si>
    <t>výkop pro bourání a nové konstrukce, zemina vhodná pro zpětné obsypy po odsouhlasení getoechnikem, vč. čerpání, vč. odvozu a uložení na meziskládku dle zajištění zhotovitele, uvažováno 70% do zpětného zásypu a obsypu křídel</t>
  </si>
  <si>
    <t>(16,4*9,3+12,4*8,7)*0,7 = 182,280 [A]</t>
  </si>
  <si>
    <t>131738</t>
  </si>
  <si>
    <t>HLOUBENÍ JAM ZAPAŽ I NEPAŽ TŘ. I, ODVOZ DO 20KM</t>
  </si>
  <si>
    <t>výkop pro bourání a nové konstrukce, nevhodná zemina, vč. čerpání, vč. odvozu a uložení na skládku dle zajištění zhotovitele</t>
  </si>
  <si>
    <t>(16,4*9,3+12,4*8,7)*0,3 = 78,120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</si>
  <si>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</si>
  <si>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uložení ornice a zeminy na mezideponii pro zpětné použití</t>
  </si>
  <si>
    <t>79,178+182,28 = 261,458 [A]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</si>
  <si>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</si>
  <si>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17290</t>
  </si>
  <si>
    <t>ZŘÍZENÍ TĚSNĚNÍ Z JINÝCH MATERIÁLŮ</t>
  </si>
  <si>
    <t>těsnící PE fólie překrytá ochr.geotextilií z obou stran, geotextilie vykázána samostatně</t>
  </si>
  <si>
    <t>2*6,85*3,6 = 49,320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</si>
  <si>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</si>
  <si>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fólie na těsnění hrázky, pořízení, rozprostření, údržba, odstranění, odvoz, uložení na skládku vč. poplatku</t>
  </si>
  <si>
    <t>1,4*4,2 = 5,880 [A]</t>
  </si>
  <si>
    <t>17411</t>
  </si>
  <si>
    <t>ZÁSYP JAM A RÝH ZEMINOU SE ZHUTNĚNÍM</t>
  </si>
  <si>
    <t>hutněný zpětný zásyp po úroveň PE folie, zásyp líců a boků základů, zemina z mezideponie, vč. natěžení a dovozu z mezideponie</t>
  </si>
  <si>
    <t>182.280000 = 182,280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</si>
  <si>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</si>
  <si>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</si>
  <si>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</si>
  <si>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>zpětný zásyp rubů opěr a zdí do úrovně PE folie - zemina vhodná dle ČSN 73 6244, D=min 95%, vč. natěžení, uvažováno že na část bude použita dříve vytěžená vhodná zemina</t>
  </si>
  <si>
    <t>11,0*(10,3+9,7)-182,28 = 37,720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</si>
  <si>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</si>
  <si>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17511</t>
  </si>
  <si>
    <t>OBSYP POTRUBÍ A OBJEKTŮ SE ZHUTNĚNÍM</t>
  </si>
  <si>
    <t>obsyp líců křídel, terénní úpravy, svahování kolem nových konstrukcí, zemina z hrázek, uložení a hutnění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</si>
  <si>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</si>
  <si>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17581</t>
  </si>
  <si>
    <t>OBSYP POTRUBÍ A OBJEKTŮ Z NAKUPOVANÝCH MATERIÁLŮ</t>
  </si>
  <si>
    <t>obsyp líců křídel, terénní úpravy, svahování, dosypy nových konstrukcí, nový materiál vč. nákupu, natěžení a dovozu ze zemníku, vč. uložení a hutnění</t>
  </si>
  <si>
    <t>4*3*3,1*2,0*0,5 = 37,200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</si>
  <si>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</si>
  <si>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17780</t>
  </si>
  <si>
    <t>ZEMNÍ HRÁZKY Z NAKUPOVANÝCH MATERIÁLŮ</t>
  </si>
  <si>
    <t>zřízení dočasných hrázek pro ochranu stavební jámy, zemina vhodná do násypových těles, vč. nákupu, dovozu, uložení a hutnění, po odtěžení bude použito na svahování v okolí mostu</t>
  </si>
  <si>
    <t>1,4*(4,2+1,9) = 8,540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</si>
  <si>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</si>
  <si>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18090R</t>
  </si>
  <si>
    <t>VŠEOBECNÉ ÚPRAVY OSTATNÍCH PLOCH</t>
  </si>
  <si>
    <t>vyčištění, rozprostření ornice tl.150mm, osetí travním semenem, humozni vrstva z mezideponie, přebytečná humozni zemina bude rozprostřena v místě</t>
  </si>
  <si>
    <t>1,15*(74+109+59+112+88+17) = 527,850 [A]</t>
  </si>
  <si>
    <t>Všeobecné úpravy musí zahrnovat úpravu území po uskutečnění stavby, tak jak je požadováno v zadávací dokumentaci s výjimkou těch prací, pro které jsou uvedeny samostatné položky.</t>
  </si>
  <si>
    <t>18110</t>
  </si>
  <si>
    <t>ÚPRAVA PLÁNĚ SE ZHUTNĚNÍM V HORNINĚ TŘ. I</t>
  </si>
  <si>
    <t>dno stavební jámy, zemní pláň</t>
  </si>
  <si>
    <t>71,6+39,3+198,0 = 308,900 [A]</t>
  </si>
  <si>
    <t>položka zahrnuje úpravu pláně včetně vyrovnání výškových rozdílů. Míru zhutnění určuje projekt.</t>
  </si>
  <si>
    <t>18130</t>
  </si>
  <si>
    <t>ÚPRAVA PLÁNĚ BEZ ZHUTNĚNÍ</t>
  </si>
  <si>
    <t>svahování - obnova a úprava silničních svahů a svahových kuželů kolem křídel a pod dlažbami</t>
  </si>
  <si>
    <t>Položka zahrnuje:
-  úpravu pláně včetně vyrovnání výškových rozdílů
Položka nezahrnuje:
- x</t>
  </si>
  <si>
    <t>2</t>
  </si>
  <si>
    <t>Základy</t>
  </si>
  <si>
    <t>21341</t>
  </si>
  <si>
    <t>DRENÁŽNÍ VRSTVY Z PLASTBETONU (PLASTMALTY)</t>
  </si>
  <si>
    <t>drenážní polymerbeton na tl. ochrany izolace, odvodnění izolace pod obrubami a příčně před mostem</t>
  </si>
  <si>
    <t>(2*4,72+3,52)*0,15*0,035 = 0,068 [A]</t>
  </si>
  <si>
    <t>Položka zahrnuje:
- dodávku předepsaného materiálu pro drenážní vrstvu, včetně mimostaveništní a vnitrostaveništní dopravy
- provedení drenážní vrstvy předepsaných rozměrů a předepsaného tvaru</t>
  </si>
  <si>
    <t>21450</t>
  </si>
  <si>
    <t>SANAČNÍ VRSTVY Z KAMENIVA</t>
  </si>
  <si>
    <t>sanace zemní pláně (aktivní zóny) v případě zastižení neúnosného podloží: odstranění stávajícího materiálu v tloušťce 0,50 m (118,65 m3), výměna za vrstvu hutněného kameniva potřebné frakce (předpoklad 0/63, 118,65 m3), včetně odvozu vytěžené neúnosné zeminy na skládku dle zajištění zhotovitele, uložení a poplatku za uložení - ČERPÁNÍ PODMÍNĚNO SOUHLASEM INVESTORA (TDS)</t>
  </si>
  <si>
    <t>(39,3+198,0)*0,5 = 118,650 [A]</t>
  </si>
  <si>
    <t>položka zahrnuje dodávku předepsaného kameniva, mimostaveništní a vnitrostaveništní dopravu a jeho uložení
není-li v zadávací dokumentaci uvedeno jinak, jedná se o nakupovaný materiál</t>
  </si>
  <si>
    <t>272325</t>
  </si>
  <si>
    <t>ZÁKLADY ZE ŽELEZOBETONU DO C30/37</t>
  </si>
  <si>
    <t>základová deska rámu a křídel, beton C30/37 XC2, XF2, XD2, XA1, komplet vč. bednění, vč úpravy pracovních spar, kov. výrobků, kotevních prvků, výztuž vykázána v pol.389365</t>
  </si>
  <si>
    <t>31,7*0,35 = 11,095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</si>
  <si>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</t>
  </si>
  <si>
    <t>28997D</t>
  </si>
  <si>
    <t>OPLÁŠTĚNÍ (ZPEVNĚNÍ) Z GEOTEXTILIE DO 400G/M2</t>
  </si>
  <si>
    <t>geotextilie hmotnost min.350g/m2, separační vrstva na dno výkopu</t>
  </si>
  <si>
    <t>91.000000 = 91,000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</si>
  <si>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</si>
  <si>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3</t>
  </si>
  <si>
    <t>Svislé konstrukce</t>
  </si>
  <si>
    <t>31717</t>
  </si>
  <si>
    <t>KOVOVÉ KONSTRUKCE PRO KOTVENÍ ŘÍMSY</t>
  </si>
  <si>
    <t>KG</t>
  </si>
  <si>
    <t>kotvení říms do vývrtů na chemické kotvy, komplet vč. vývrtů, kotvy, vlepení</t>
  </si>
  <si>
    <t>(12+12)*7,0 = 168,000 [A]</t>
  </si>
  <si>
    <t>Položka zahrnuje dodávku (výrobu) kotevního prvku předepsaného tvaru a jeho osazení do předepsané polohy včetně nezbytných prací (vrty, zálivky apod.)</t>
  </si>
  <si>
    <t>317325</t>
  </si>
  <si>
    <t>ŘÍMSY ZE ŽELEZOBETONU DO C30/37</t>
  </si>
  <si>
    <t>C 30/37 XF4, XD3, vč. bednění, úpravy prac. a dilat. spar a zámečnických výrobků, vč. úpravy horního povrchu striáží</t>
  </si>
  <si>
    <t>(11,1+11,5)*0,3 = 6,780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</si>
  <si>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</si>
  <si>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</si>
  <si>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</si>
  <si>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vč. opatření PKO</t>
  </si>
  <si>
    <t>&lt;vv&gt;&lt;r&gt;&lt;/r&gt;&lt;/vv&gt; 0.809000 = 0,809 [A]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</si>
  <si>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</si>
  <si>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327212</t>
  </si>
  <si>
    <t>ZDI OPĚRNÉ, ZÁRUBNÍ, NÁBŘEŽNÍ Z LOMOVÉHO KAMENE NA MC</t>
  </si>
  <si>
    <t>doplnění stávající kamenné zídky, navázání na stávající stav, komplet vč. manipulace, dopravy, vyzdění, vč. lože, výplně spar a souvisejicích prací, přesnější rozsah vyplyne na místě stavby, odhad dle dostupných podkladů, čerpáno se souhlasem TDS</t>
  </si>
  <si>
    <t>3,0*1,0*1,0*0,2 = 0,600 [A]</t>
  </si>
  <si>
    <t>Položka zahrnuje:
- dodání předepsaného lomového kamene, jeho výběr a případnou úpravu
- spojovacího materiálu
- vyzdění do předepsaného tvaru
- včetně mimostaveništní a vnitrostaveništní dopravy
Položka nezahrnuje:
- x</t>
  </si>
  <si>
    <t>327215</t>
  </si>
  <si>
    <t>PŘEZDĚNÍ ZDÍ Z KAMENNÉHO ZDIVA</t>
  </si>
  <si>
    <t>přezdění stávající kamenné zídky, komplet vč. očištení stávajících kamenů, manipulace, dopravy, přezdění, vč. lože, výplně spar a souvisejicích prací, přesnější rozsah vyplyne dle množství rozvolněného zdiva zídky, čerpáno se souhlasem TDS</t>
  </si>
  <si>
    <t>3,0*1,0*1,0 = 3,000 [A]</t>
  </si>
  <si>
    <t>Položka zahrnuje:
- rozebrání stávajícího zdiva
- nezbytnou manipulaci s rozebraným materiálem (nakládání, doprava, složení, očištění, odvoz nepoužitelného materiálu a suti)
- vyzdění z tohoto materiálu 
- včetně dodávky předepsaného materiálu pro výplň spar.
Položka nezahrnuje:
- dodávku nového materiálu</t>
  </si>
  <si>
    <t>333325</t>
  </si>
  <si>
    <t>MOSTNÍ OPĚRY A KŘÍDLA ZE ŽELEZOVÉHO BETONU DO C30/37 (B37)</t>
  </si>
  <si>
    <t>mostní křídla, C 30/37 XC4, XF2, XD2, XA1, vč. bednění, vč úpravy pracovních spar, kov. výrobků, kotevních prvků, výztuž vykázána v pol.389365</t>
  </si>
  <si>
    <t>(7,8+7,5+7,5+8,7)*0,5 = 15,750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</si>
  <si>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</si>
  <si>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389325</t>
  </si>
  <si>
    <t>MOSTNÍ RÁMOVÉ KONSTRUKCE ZE ŽELEZOBETONU C30/37</t>
  </si>
  <si>
    <t>stěny a příčel C 30/37 XC4, XF2, XD2, XA1, vč. bednění, kov. výrobků, kotevních prvků</t>
  </si>
  <si>
    <t>3,1*4,5 = 13,950 [A]</t>
  </si>
  <si>
    <t>389365</t>
  </si>
  <si>
    <t>VÝZTUŽ MOSTNÍ RÁMOVÉ KONSTRUKCE Z OCELI 10505, B500B</t>
  </si>
  <si>
    <t>základ, křídla, stěny a příčle, podle výkr.č.7,  vč. opatření PKO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</si>
  <si>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</si>
  <si>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4</t>
  </si>
  <si>
    <t>Vodorovné konstrukce</t>
  </si>
  <si>
    <t>451311</t>
  </si>
  <si>
    <t>PODKL A VÝPLŇ VRSTVY Z PROST BET DO C8/10</t>
  </si>
  <si>
    <t>podkladní beton pro drenáže za ruby opěr</t>
  </si>
  <si>
    <t>2*1,8*0,3*3,5 = 3,780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</si>
  <si>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</si>
  <si>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451312</t>
  </si>
  <si>
    <t>PODKLADNÍ A VÝPLŇOVÉ VRSTVY Z PROSTÉHO BETONU C12/15</t>
  </si>
  <si>
    <t>podkladní beton pro zpevnění dna výkopu, C12/15</t>
  </si>
  <si>
    <t>75,3*0,2 = 15,060 [A]</t>
  </si>
  <si>
    <t>výplňový beton pod dlažbami v mostním otvoru, podél křídel a čel základů, C12/15</t>
  </si>
  <si>
    <t>1,11*3,5 = 3,885 [A]</t>
  </si>
  <si>
    <t>45131A</t>
  </si>
  <si>
    <t>PODKLADNÍ A VÝPLŇOVÉ VRSTVY Z PROSTÉHO BETONU C20/25</t>
  </si>
  <si>
    <t>nové lože pod novým odláždění lomovým kamenem, C20/25n, tl. min. 150 mm</t>
  </si>
  <si>
    <t>0,15*(1,6+1,6+2,2+2,1+38,1*1,1+1,2*(6,0+7,1+6,0+4,6)) = 11,678 [A]</t>
  </si>
  <si>
    <t>45160</t>
  </si>
  <si>
    <t>PODKL A VÝPLŇ VRSTVY Z MEZEROVITÉHO BETONU</t>
  </si>
  <si>
    <t>obetonování drenáže za opěrami</t>
  </si>
  <si>
    <t>2*0,3*0,3*3,5 = 0,630 [A]</t>
  </si>
  <si>
    <t>Položka zahrnuje dodávku mezerovitého betonu a jeho uložení se zhutněním, včetně mimostaveništní a vnitrostaveništní dopravy (rovněž přesuny)</t>
  </si>
  <si>
    <t>45831</t>
  </si>
  <si>
    <t>VÝPLŇ ZA OPĚRAMI A ZDMI Z PROSTÉHO BETONU</t>
  </si>
  <si>
    <t>C 25/30 XF2, přechodový klín na šířku vozovky</t>
  </si>
  <si>
    <t>2*0,9*3,5 = 6,300 [A]</t>
  </si>
  <si>
    <t>45852</t>
  </si>
  <si>
    <t>VÝPLŇ ZA OPĚRAMI A ZDMI Z KAMENIVA DRCENÉHO</t>
  </si>
  <si>
    <t>přechodová oblast pod přechodovým klínem a za rubem zdí, materiál velmi vhodný do násypu dle ČSN 73 6244, hutněný na  Id&gt;0.9</t>
  </si>
  <si>
    <t>4,5*10,3+6,7*9,7 = 111,340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</si>
  <si>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</si>
  <si>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46251</t>
  </si>
  <si>
    <t>ZÁHOZ Z LOMOVÉHO KAMENE</t>
  </si>
  <si>
    <t>kamenný pohoz 63/125 tl. min. 0,3 m dle požadavku správce vodního toku</t>
  </si>
  <si>
    <t>(2,25+2,7+2,3+2,15)*0,35 = 3,290 [A]</t>
  </si>
  <si>
    <t>Položka zahrnuje:
- dodávku a zához lomového kamene předepsané frakce
-  včetně mimostaveništní a vnitrostaveništní dopravy
- není-li v zadávací dokumentaci uvedeno jinak, jedná se o nakupovaný materiál
Položka nezahrnuje:
- x</t>
  </si>
  <si>
    <t>46321</t>
  </si>
  <si>
    <t>ROVNANINA Z LOMOVÉHO KAMENE</t>
  </si>
  <si>
    <t>zpevnění dna koryta potoka za příčnými prahy, kamenná rovnanina s urovnaným lícem a vyklínováním, hmotnost kamene hmotnost kamene 80-150kg, s prostěrkováním ŠD 63/125</t>
  </si>
  <si>
    <t>(1,0+1,3)*0,5 = 1,150 [A]</t>
  </si>
  <si>
    <t>položka zahrnuje:
- dodávku a vyrovnání lomového kamene předepsané frakce do předepsaného tvaru včetně mimostaveništní a vnitrostaveništní dopravy
není-li v zadávací dokumentaci uvedeno jinak, jedná se o nakupovaný materiál</t>
  </si>
  <si>
    <t>465512</t>
  </si>
  <si>
    <t>DLAŽBY Z LOMOVÉHO KAMENE NA MC</t>
  </si>
  <si>
    <t>lomový kámen do beton. lože, tl. kamene min. 0,2 m, celk. tl. min. 0,35 m, odláždění dna v mostním otvoru, nové odláždění za a kolem křídel, lože samostatně v pol. 45131A</t>
  </si>
  <si>
    <t>0,2*(1,6+1,6+2,2+2,1+38,1*1,1+1,2*(6,0+7,1+6,0+4,6)) = 15,570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</si>
  <si>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</si>
  <si>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46731</t>
  </si>
  <si>
    <t>STUPNĚ A PRAHY VODNÍCH KORYT Z PROSTÉHO BETONU</t>
  </si>
  <si>
    <t>příčné prahy na začátku a konci úpravy koryta, beton C25/30 XF3</t>
  </si>
  <si>
    <t>(2,8+3,4)*0,5*0,65 = 2,015 [A]</t>
  </si>
  <si>
    <t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</t>
  </si>
  <si>
    <t>5</t>
  </si>
  <si>
    <t>Komunikace</t>
  </si>
  <si>
    <t>56333</t>
  </si>
  <si>
    <t>VOZOVKOVÉ VRSTVY ZE ŠTĚRKODRTI TL. DO 150MM</t>
  </si>
  <si>
    <t>mimo most, štěrkodrť třídy A tl. 150mm</t>
  </si>
  <si>
    <t>40,4+176,1 = 216,500 [A]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</si>
  <si>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</si>
  <si>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mimo most, štěrkodrť třídy A tl. 150mm, bude promíseno s dříve vytěženým materiálem podkladu vozovky při jeho vhodnosti</t>
  </si>
  <si>
    <t>39,3+198,0-196,265 = 41,035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</si>
  <si>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</si>
  <si>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56333R</t>
  </si>
  <si>
    <t>zpětné rozprostření dříve vytěženého podkladu vozovky, podkladní vozovková vrstva ŠDA v uvažované tl. 150 mm, viz. oddíl rozpočtu 001-113328, dřívě vytežená, vč. natěžení a dovozu z mezideponie, vč. uložení a hutnění</t>
  </si>
  <si>
    <t>39,253/0,2 = 196,265 [A]</t>
  </si>
  <si>
    <t>56933</t>
  </si>
  <si>
    <t>ZPEVNĚNÍ KRAJNIC ZE ŠTĚRKODRTI TL. DO 150MM</t>
  </si>
  <si>
    <t>nové krajnice (tl. 15 cm), štěrkodrt 0/32</t>
  </si>
  <si>
    <t>4,7+5,2+13,2+8,5+15,1+4,9 = 51,600 [A]</t>
  </si>
  <si>
    <t>Položka zahrnuje:
- dodání kameniva předepsané kvality a zrnitosti
- očištění podkladu
- uložení kameniva dle předepsaného technologického předpisu, zhutnění vrstvy v předepsané tloušťce
- zřízení vrstvy bez rozlišení šířky, pokládání vrstvy po etapách,
Položka nezahrnuje:
- x</t>
  </si>
  <si>
    <t>572121</t>
  </si>
  <si>
    <t>INFILTRAČNÍ POSTŘIK ASFALTOVÝ DO 1,0KG/M2</t>
  </si>
  <si>
    <t>pod ACP22+</t>
  </si>
  <si>
    <t>216.500000 = 216,500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</si>
  <si>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</si>
  <si>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572211</t>
  </si>
  <si>
    <t>SPOJOVACÍ POSTŘIK Z ASFALTU DO 0,5KG/M2</t>
  </si>
  <si>
    <t>pod ACO 11+, pod ACL 16+</t>
  </si>
  <si>
    <t>20,8+206,5+222 = 449,300 [A]</t>
  </si>
  <si>
    <t>572741</t>
  </si>
  <si>
    <t>ASFALTOVÝ NÁTĚR VOZOVKY</t>
  </si>
  <si>
    <t>vodonepropustný nátěr vozovky š.500mm podél obrubníků (např.asfaltová suspenze)</t>
  </si>
  <si>
    <t>(13,6+14,0)*0,5 = 13,800 [A]</t>
  </si>
  <si>
    <t>- dodání všech předepsaných materiálů pro nátěry v předepsaném množství
- provedení dle předepsaného technologického předpisu
- zřízení vrstvy bez rozlišení šířky, pokládání vrstvy po etapách
- úpravu napojení, ukončení</t>
  </si>
  <si>
    <t>57475</t>
  </si>
  <si>
    <t>VOZOVKOVÉ VÝZTUŽNÉ VRSTVY Z GEOMŘÍŽOVINY</t>
  </si>
  <si>
    <t>vyztužení vozovky geomříží š.1,0 m na rozhraní rám X přechodový klín</t>
  </si>
  <si>
    <t>2*3,5*2,5 = 17,500 [A]</t>
  </si>
  <si>
    <t>- dodání geomříže v požadované kvalitě a v množství včetně přesahů (přesahy započteny v jednotkové ceně)
- očištění podkladu
- pokládka geomříže dle předepsaného technologického předpisu</t>
  </si>
  <si>
    <t>574A34</t>
  </si>
  <si>
    <t>ASFALTOVÝ BETON PRO OBRUSNÉ VRSTVY ACO 11+, 11S TL. 40MM</t>
  </si>
  <si>
    <t>asf. beton ACO 11+, tl. 40 mm, v celém úseku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</si>
  <si>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</si>
  <si>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574B34</t>
  </si>
  <si>
    <t>ASFALTOVÝ BETON PRO OBRUSNÉ VRSTVY MODIFIK ACO 11+ TL. 40MM</t>
  </si>
  <si>
    <t>asf. beton ACO 11+, tl. 40 mm, bude čerpáno se souhlasem TDS pouze v případě dotčení silnice I/46 ve správě ŘSD, plocha odhadnuta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</si>
  <si>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</si>
  <si>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</si>
  <si>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</si>
  <si>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asf. beton ACL 16+, tl. 60mm</t>
  </si>
  <si>
    <t>222.000000 = 222,000 [A]</t>
  </si>
  <si>
    <t>574E46</t>
  </si>
  <si>
    <t>ASFALTOVÝ BETON PRO PODKLADNÍ VRSTVY ACP 16+, 16S TL. 50MM</t>
  </si>
  <si>
    <t>mimo most, asf.beton ACP 16+, tl. 50mm</t>
  </si>
  <si>
    <t>40,2+166,3 = 206,500 [A]</t>
  </si>
  <si>
    <t>575C03</t>
  </si>
  <si>
    <t>LITÝ ASFALT MA IV (OCHRANA MOSTNÍ IZOLACE) 11</t>
  </si>
  <si>
    <t>výplňové klíny pro napojení vrstev na přechodových klínech, vč. posypu drtí fr. 4/8, 2-4 kg/m2</t>
  </si>
  <si>
    <t>4*0,3*0,05*3,52 = 0,211 [A]</t>
  </si>
  <si>
    <t>575C43</t>
  </si>
  <si>
    <t>LITÝ ASFALT MA IV (OCHRANA MOSTNÍ IZOLACE) 11 TL. 35MM</t>
  </si>
  <si>
    <t>na mostě s přesahem na přechodové desky, litý asfalt MA 11 IV tl. 35 mm, vč. posypu drtí fr. 4/8, 2-4 kg/m2, vč. klínů pro napojení ACP 16+</t>
  </si>
  <si>
    <t>16.600000 = 16,600 [A]</t>
  </si>
  <si>
    <t>6</t>
  </si>
  <si>
    <t>Úpravy povrchů, podlahy, výplně otvorů</t>
  </si>
  <si>
    <t>62592</t>
  </si>
  <si>
    <t>ÚPRAVA POVRCHU BETONOVÝCH PLOCH A KONSTRUKCÍ - STRIÁŽ</t>
  </si>
  <si>
    <t>provedení striáže na horním povrchu říms</t>
  </si>
  <si>
    <t>8,8+9,1 = 17,900 [A]</t>
  </si>
  <si>
    <t>položka zahrnuje:
- provedení předepsané úpravy</t>
  </si>
  <si>
    <t>7</t>
  </si>
  <si>
    <t>Přidružená stavební výroba</t>
  </si>
  <si>
    <t>711111</t>
  </si>
  <si>
    <t>IZOLACE BĚŽNÝCH KONSTRUKCÍ PROTI ZEMNÍ VLHKOSTI ASFALTOVÝMI NÁTĚRY</t>
  </si>
  <si>
    <t>obsypané povrchy základů a dříků křídel a zdí, 1xAlp+2xAln</t>
  </si>
  <si>
    <t>(11,6+12,4)+0,5*(4,4+4,0+4,1+4,6) = 32,550 [A]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</si>
  <si>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</si>
  <si>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711112</t>
  </si>
  <si>
    <t>IZOLACE BĚŽNÝCH KONSTRUKCÍ PROTI ZEMNÍ VLHKOSTI ASFALTOVÝMI PÁSY</t>
  </si>
  <si>
    <t>izolace rubů opěr, křídel a horního povrchu základů, vč. penetrace</t>
  </si>
  <si>
    <t>(7,8+7,5+7,5+8,7)+3,5*(4,85+4,95) = 65,800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</si>
  <si>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</si>
  <si>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711442</t>
  </si>
  <si>
    <t>IZOLACE MOSTOVEK CELOPLOŠNÁ ASFALTOVÝMI PÁSY S PEČETÍCÍ VRSTVOU</t>
  </si>
  <si>
    <t>horní povrch NK a křídel pod vozovkou s přetažením na ruby opěr a křídel, vč.pečetící vrstvy</t>
  </si>
  <si>
    <t>24,2+0,15*(11,2+7,2) = 26,960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</si>
  <si>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
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</si>
  <si>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711502</t>
  </si>
  <si>
    <t>OCHRANA IZOLACE NA POVRCHU ASFALTOVÝMI PÁSY</t>
  </si>
  <si>
    <t>ochrana izolace pod římsami, celoplošně natavené asfaltové pásy s hliníkovou vložkou</t>
  </si>
  <si>
    <t>6,1+6,2+0,15*(11,4+8,0) = 15,210 [A]</t>
  </si>
  <si>
    <t>položka zahrnuje:
- dodání  předepsaného ochranného materiálu
- zřízení ochrany izolace</t>
  </si>
  <si>
    <t>711509</t>
  </si>
  <si>
    <t>OCHRANA IZOLACE NA POVRCHU TEXTILIÍ</t>
  </si>
  <si>
    <t>vrstva geotextilie jako ochrana proti poškození izolace, oboustranná ochrana těsnící PE fólie, hmotnost min. 600g/m2, tl. min. 6mm, tažnost min. 70%</t>
  </si>
  <si>
    <t>32,55+65,8+2*49,32 = 196,990 [A]</t>
  </si>
  <si>
    <t>78383</t>
  </si>
  <si>
    <t>NÁTĚRY BETON KONSTR TYP S4 (OS-C)</t>
  </si>
  <si>
    <t>sekundární ochrana proti CH.R.P.</t>
  </si>
  <si>
    <t>1,73*(11,1+11,4)+4*0,3 = 40,125 [A]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</si>
  <si>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</si>
  <si>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8</t>
  </si>
  <si>
    <t>Potrubí</t>
  </si>
  <si>
    <t>875332</t>
  </si>
  <si>
    <t>POTRUBÍ DREN Z TRUB PLAST DN DO 150MM DĚROVANÝCH</t>
  </si>
  <si>
    <t>drenážní perforovaná trubka DN150 za rubem opěr, materiál dle TP83, čl. 8.10, vč. vyústění přes křídla na povodní straně, vč. prostupu</t>
  </si>
  <si>
    <t>2*4,2 = 8,400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</si>
  <si>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</si>
  <si>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87627</t>
  </si>
  <si>
    <t>CHRÁNIČKY Z TRUB PLASTOVÝCH DN DO 100MM</t>
  </si>
  <si>
    <t>chráničky 110/94mm:
- 2 ks v nových římsách s přesahem za odláždění
- 2 ks pod korytem před a za mostem s přesahem za odláždění
vč. přesahu, oboustranného zaslepení proti znečištění a zatahovacího lanka</t>
  </si>
  <si>
    <t>14,3+14,7+1,14*(14,2+14,5) = 61,718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</si>
  <si>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</si>
  <si>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89921</t>
  </si>
  <si>
    <t>VÝŠKOVÁ ÚPRAVA POKLOPŮ</t>
  </si>
  <si>
    <t>výšková úprava poklopů do úrovně nové nivelety:
- poklopy šachet kanalizace 1x
- komplet vč. osazení do požadované výšky, dodávky vč. všech předepsaných dílů, rektifikace, podložek, případných mezikusů, těsnění apod.
- bude čerpáno dle skutečnosti se souhlasem TDS</t>
  </si>
  <si>
    <t>Položka zahrnuje:
- všechny nutné práce a materiály pro zvýšení nebo snížení zařízení (včetně nutné úpravy stávajícího povrchu vozovky nebo chodníku)
Položka nezahrnuje:
- x</t>
  </si>
  <si>
    <t>9112B1</t>
  </si>
  <si>
    <t>ZÁBRADLÍ MOSTNÍ SE SVISLOU VÝPLNÍ - DODÁVKA A MONTÁŽ</t>
  </si>
  <si>
    <t>ocelové trubkové zábradlí se svislou výplní na mostě, vč. PKO a kotvení, vč. VTD, kompletní dodávka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</si>
  <si>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</si>
  <si>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912283</t>
  </si>
  <si>
    <t>SMĚROVÉ SLOUPKY Z PLAST HMOT - DEMONTÁŽ A ODVOZ</t>
  </si>
  <si>
    <t>odstranění 2 směrových sloupků dle požadavku DI PČR, vč. odstranění patky a předání správci nebo na skládku v případě poškození</t>
  </si>
  <si>
    <t>2.000000 = 2,000 [A]</t>
  </si>
  <si>
    <t>Položka zahrnuje:
- demontáž stávajícího sloupku
- jeho odvoz do skladu nebo na skládku
Položka nezahrnuje:
- x</t>
  </si>
  <si>
    <t>91345</t>
  </si>
  <si>
    <t>NIVELAČNÍ ZNAČKY KOVOVÉ</t>
  </si>
  <si>
    <t>- 4 spodní stavby
- 2 římsy ve středu rozpětí</t>
  </si>
  <si>
    <t>6.000000 = 6,000 [A]</t>
  </si>
  <si>
    <t>položka zahrnuje:
- dodání a osazení nivelační značky včetně nutných zemních prací
- vnitrostaveništní a mimostaveništní dopravu</t>
  </si>
  <si>
    <t>91355</t>
  </si>
  <si>
    <t>EVIDENČNÍ ČÍSLO MOSTU</t>
  </si>
  <si>
    <t>osazení tabulek (2x ev.č.mostu, 2x tabulka s názvem překračované překážky "Bílčický potok", vč. 2 ks nových sloupků a patek)</t>
  </si>
  <si>
    <t>položka zahrnuje štítek s evidenčním číslem mostu, sloupek dopravní značky včetně osazení a nutných zemních prací a zabetonování</t>
  </si>
  <si>
    <t>914123</t>
  </si>
  <si>
    <t>DOPRAVNÍ ZNAČKY ZÁKLADNÍ VELIKOSTI OCELOVÉ FÓLIE TŘ 1 - DEMONTÁŽ</t>
  </si>
  <si>
    <t>stávajcí trvalé DZ, demontáž vč. sloupku a patky, s odvozem dle pokynu správce
P4: 1 ks</t>
  </si>
  <si>
    <t>Položka zahrnuje odstranění, demontáž a odklizení materiálu s odvozem na předepsané místo</t>
  </si>
  <si>
    <t>914131</t>
  </si>
  <si>
    <t>DOPRAVNÍ ZNAČKY ZÁKLADNÍ VELIKOSTI OCELOVÉ FÓLIE TŘ 2 - DODÁVKA A MONTÁŽ</t>
  </si>
  <si>
    <t>nové trvalé DZ, komplet, vč. sloupku a patky
P1: 2 ks
P4: 1 ks</t>
  </si>
  <si>
    <t>Položka zahrnuje:
- dodávku a montáž značek v požadovaném provedení
Položka nezahrnuje:
- x</t>
  </si>
  <si>
    <t>915111</t>
  </si>
  <si>
    <t>VODOROVNÉ DOPRAVNÍ ZNAČENÍ BARVOU HLADKÉ - DODÁVKA A POKLÁDKA</t>
  </si>
  <si>
    <t>trvalé DZ - první značení,
- V4 (0,125), vodící čáry</t>
  </si>
  <si>
    <t>0,125*(36+41,6) = 9,700 [A]</t>
  </si>
  <si>
    <t>Položka zahrnuje:
- dodání a pokládku nátěrového materiálu
- předznačení a reflexní úpravu
Položka nezahrnuje:
- x
Způsob měření:
- měří se pouze natíraná plocha</t>
  </si>
  <si>
    <t>915211</t>
  </si>
  <si>
    <t>VODOROVNÉ DOPRAVNÍ ZNAČENÍ PLASTEM HLADKÉ - DODÁVKA A POKLÁDKA</t>
  </si>
  <si>
    <t>trvalé DZ - druhé značení,
- V4 (0,125), vodící čáry</t>
  </si>
  <si>
    <t>917223</t>
  </si>
  <si>
    <t>SILNIČNÍ A CHODNÍKOVÉ OBRUBY Z BETONOVÝCH OBRUBNÍKŮ ŠÍŘ 100MM</t>
  </si>
  <si>
    <t>chodníkové obrubníky 100/250 podél odláždění lomovým kamenem do betonu, včetně lože z betonu</t>
  </si>
  <si>
    <t>&lt;vv&gt;&lt;r&gt;&lt;/r&gt;&lt;/vv&gt; 3,0+3,1+3,5+3,3 = 12,900 [A]</t>
  </si>
  <si>
    <t>Položka zahrnuje:
dodání a pokládku betonových obrubníků o rozměrech předepsaných zadávací dokumentací
betonové lože i boční betonovou opěrku.</t>
  </si>
  <si>
    <t>917224</t>
  </si>
  <si>
    <t>SILNIČNÍ A CHODNÍKOVÉ OBRUBY Z BETONOVÝCH OBRUBNÍKŮ ŠÍŘ 150MM</t>
  </si>
  <si>
    <t>silniční obrubník, včetně lože z betonu, vč. úpravy pro vytvoření nátoku u římsy</t>
  </si>
  <si>
    <t>2*(1,5+1,0) = 5,000 [A]</t>
  </si>
  <si>
    <t>919111</t>
  </si>
  <si>
    <t>ŘEZÁNÍ ASFALTOVÉHO KRYTU VOZOVEK TL DO 50MM</t>
  </si>
  <si>
    <t>- proříznutí spáry příčně vozovkou nad ruby NK
- proříznutí spáry příčně vozovkou na spoji nové a stávající vozovky</t>
  </si>
  <si>
    <t>9,4+2,7+2*3,52 = 19,140 [A]</t>
  </si>
  <si>
    <t>položka zahrnuje řezání vozovkové vrstvy v předepsané tloušťce, včetně spotřeby vody</t>
  </si>
  <si>
    <t>931182</t>
  </si>
  <si>
    <t>VÝPLŇ DILATAČNÍCH SPAR Z POLYSTYRENU TL 20MM</t>
  </si>
  <si>
    <t>mezi přechodovým klínem a rubem NK</t>
  </si>
  <si>
    <t>2*0,61*3,52+4*0,9 = 7,894 [A]</t>
  </si>
  <si>
    <t>položka zahrnuje dodávku a osazení předepsaného materiálu, očištění ploch spáry před úpravou, očištění okolí spáry po úpravě</t>
  </si>
  <si>
    <t>931327</t>
  </si>
  <si>
    <t>TĚSNĚNÍ DILATAČ SPAR ASF ZÁLIVKOU MODIFIK PRŮŘ DO 1000MM2</t>
  </si>
  <si>
    <t>- spára příčně vozovkou nad ruby NK
- spára příčně vozovkou na spoji nové a stávající vozovky</t>
  </si>
  <si>
    <t>položka zahrnuje dodávku a osazení předepsaného materiálu, očištění ploch spáry před úpravou, očištění okolí spáry po úpravě
nezahrnuje těsnící profil</t>
  </si>
  <si>
    <t>pod obrubou, vč. předtěsnění</t>
  </si>
  <si>
    <t>11,1+11,5 = 22,600 [A]</t>
  </si>
  <si>
    <t>931328</t>
  </si>
  <si>
    <t>TĚSNĚNÍ DILATAČ SPAR ASF ZÁLIVKOU MODIFIK PRŮŘ DO 1200MM2</t>
  </si>
  <si>
    <t>utěsnění spáry mezi NK a přechodovým klínem, vč. předtěsnění</t>
  </si>
  <si>
    <t>2*3,52 = 7,040 [A]</t>
  </si>
  <si>
    <t>93136</t>
  </si>
  <si>
    <t>PŘEKRYTÍ DILATAČNÍCH SPAR ASFALTOVOU LEPENKOU</t>
  </si>
  <si>
    <t>přelep pracovních spár pásem šířky 500 mm, spáry na rozhraní základů a dříků, stěn a křídel, spar zdí</t>
  </si>
  <si>
    <t>(4*(1,3+2,0)+2*4,55)*0,5 = 11,150 [A]</t>
  </si>
  <si>
    <t>položka zahrnuje dodávku a připevnění předepsané lepenky, včetně nutných přesahů</t>
  </si>
  <si>
    <t>přelep spáry NK x přech. klín, š. pásu 1,0 m, asf. pás s vysokou průtažností</t>
  </si>
  <si>
    <t>93631</t>
  </si>
  <si>
    <t>DROBNÉ DOPLŇK KONSTR BETON MONOLIT</t>
  </si>
  <si>
    <t>letopočet výstavby (vlisem do betonu návodní římsy nebo křídla)</t>
  </si>
  <si>
    <t>93650</t>
  </si>
  <si>
    <t>DROBNÉ DOPLŇK KONSTR KOVOVÉ</t>
  </si>
  <si>
    <t>drenážní hliníkový profil 30/20 - odvodnění izolace v obou úžlabích</t>
  </si>
  <si>
    <t>2*4,72+3,52 = 12,960 [A]</t>
  </si>
  <si>
    <t>- dílenská dokumentace, včetně technologického předpisu spojování,
- dodání  materiálu  v požadované kvalitě a výroba konstrukce i dílenská (včetně  pomůcek,  přípravků a prostředků pro výrobu) bez ohledu na náročnost a její hmotnost, dílenská montáž,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jakákoliv doprava a manipulace dílců  a  montážních  sestav,  včetně  dopravy konstrukce z výrobny na stavbu,
- montáž konstrukce na staveništi, včetně montážních prostředků a pomůcek a zednických výpomocí,
- montážní dokumentace včetně technologického předpisu montáže,
- výplň, těsnění a tmelení spar a spojů,
- čištění konstrukce a odstranění všech vrubů (vrypy, otlačeniny a pod.),
- veškeré druhy opracování povrchů, včetně úprav pod nátěry a pod izolaci,
- veškeré druhy dílenských základů a základních nátěrů a povlaků,
- všechny druhy ocelového kotvení,
- dílenskou přejímku a montážní prohlídku, včetně požadovaných dokladů,
- zřízení kotevních otvorů nebo jam, nejsou-li částí jiné konstrukce, jejich úpravy, očištění a ošetření,
- osazení kotvení nebo přímo částí konstrukce do podpůrné konstrukce nebo do zeminy,
- výplň kotevních otvorů  (příp.  podlití  patních  desek)  maltou,  betonem  nebo  jinou speciální hmotou, vyplnění jam zeminou,
- ošetření kotevní oblasti proti vzniku trhlin, vlivu povětrnosti a pod.,
- osazení nivelačních značek, včetně jejich zaměření, označení znakem výrobce a vyznačení letopočtu.
Dokumentace pro zadání stavby může dále předepsat že cena položky ještě obsahuje například:
- veškeré druhy protikorozní ochrany a nátěry konstrukcí,
- žárové zinkování ponorem nebo žárové stříkání (metalizace) kovem,
- zvláštní spojovací prostředky, rozebíratelnost konstrukce,
- osazení měřících zařízení a úpravy pro ně
- ochranná opatření před účinky bludných proudů
- ochranu před přepětím.</t>
  </si>
  <si>
    <t>94890</t>
  </si>
  <si>
    <t>PODPĚRNÉ SKRUŽE - ZŘÍZENÍ A ODSTRANĚNÍ</t>
  </si>
  <si>
    <t>M3OP</t>
  </si>
  <si>
    <t>ztížené podmínky nad vodou</t>
  </si>
  <si>
    <t>3,0*2,5*6,6 = 49,500 [A]</t>
  </si>
  <si>
    <t>Položka zahrnuje:
- dovoz, montáž, údržbu, opotřebení (nájemné), demontáž, konzervaci, odvoz
Položka nezahrnuje:
- x</t>
  </si>
  <si>
    <t>11,22+11,48 = 22,700 [A]</t>
  </si>
  <si>
    <t>[Příloha ZD č.4]</t>
  </si>
  <si>
    <t>Objednatel:</t>
  </si>
  <si>
    <t>Obec Bílčice</t>
  </si>
  <si>
    <t>IČ:</t>
  </si>
  <si>
    <t>DIČ:</t>
  </si>
  <si>
    <t>není plátce DPH</t>
  </si>
  <si>
    <t>00295868</t>
  </si>
  <si>
    <t>Bílčice 61, 793 68 Bílčice</t>
  </si>
  <si>
    <t>Zhotovitel:</t>
  </si>
  <si>
    <t>Rozpočet - REKAPITULACE</t>
  </si>
  <si>
    <t>(Vyplň údaj)</t>
  </si>
  <si>
    <t xml:space="preserve">(Vyplň údaj)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</si>
</sst>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23" x14ac:knownFonts="1">
    <font>
      <sz val="11"/>
      <name val="Calibri"/>
      <family val="2"/>
      <scheme val="minor"/>
    </font>
    <font>
      <sz val="11"/>
      <color rgb="FFD9D9D9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Calibri"/>
      <family val="2"/>
      <scheme val="minor"/>
    </font>
    <font>
      <b/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  <fill>
      <patternFill patternType="solid">
        <fgColor rgb="FFADD8E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123">
    <xf numFmtId="0" fontId="0" fillId="0" borderId="0" xfId="0"/>
    <xf numFmtId="0" fontId="1" fillId="2" borderId="0" xfId="0" applyFont="1" applyFill="1"/>
    <xf numFmtId="0" fontId="0" fillId="2" borderId="0" xfId="0" applyFill="1"/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0" xfId="6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164" fontId="4" fillId="0" borderId="1" xfId="5" applyNumberFormat="1" applyBorder="1" applyAlignment="1">
      <alignment vertical="center" wrapText="1"/>
    </xf>
    <xf numFmtId="0" fontId="0" fillId="2" borderId="0" xfId="0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6" fillId="2" borderId="0" xfId="6" applyFill="1" applyAlignment="1">
      <alignment vertical="center" wrapText="1"/>
    </xf>
    <xf numFmtId="0" fontId="22" fillId="2" borderId="0" xfId="6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2" fillId="2" borderId="0" xfId="6" applyFont="1" applyFill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4" borderId="7" xfId="0" applyNumberFormat="1" applyFill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9" fontId="15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49" fontId="16" fillId="2" borderId="0" xfId="0" applyNumberFormat="1" applyFont="1" applyFill="1" applyAlignment="1">
      <alignment horizontal="right" vertical="center"/>
    </xf>
    <xf numFmtId="49" fontId="16" fillId="2" borderId="0" xfId="0" applyNumberFormat="1" applyFont="1" applyFill="1" applyAlignment="1">
      <alignment vertical="center"/>
    </xf>
    <xf numFmtId="49" fontId="18" fillId="2" borderId="0" xfId="2" applyNumberFormat="1" applyFont="1" applyFill="1">
      <alignment horizontal="left" vertical="center" wrapText="1"/>
    </xf>
    <xf numFmtId="49" fontId="18" fillId="2" borderId="0" xfId="2" applyNumberFormat="1" applyFont="1" applyFill="1" applyAlignment="1">
      <alignment vertical="center" wrapText="1"/>
    </xf>
    <xf numFmtId="164" fontId="0" fillId="5" borderId="7" xfId="0" applyNumberFormat="1" applyFill="1" applyBorder="1" applyAlignment="1" applyProtection="1">
      <alignment horizontal="center"/>
      <protection locked="0"/>
    </xf>
    <xf numFmtId="0" fontId="19" fillId="2" borderId="0" xfId="2" applyFont="1" applyFill="1">
      <alignment horizontal="left" vertical="center" wrapText="1"/>
    </xf>
    <xf numFmtId="0" fontId="15" fillId="2" borderId="23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49" fontId="14" fillId="2" borderId="21" xfId="2" applyNumberFormat="1" applyFont="1" applyFill="1" applyBorder="1">
      <alignment horizontal="left" vertical="center" wrapText="1"/>
    </xf>
    <xf numFmtId="49" fontId="15" fillId="2" borderId="21" xfId="0" applyNumberFormat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1" fillId="2" borderId="11" xfId="0" applyFont="1" applyFill="1" applyBorder="1"/>
    <xf numFmtId="0" fontId="2" fillId="2" borderId="14" xfId="1" applyFill="1" applyBorder="1">
      <alignment horizontal="left" vertical="center" wrapText="1"/>
    </xf>
    <xf numFmtId="0" fontId="0" fillId="2" borderId="14" xfId="0" applyFill="1" applyBorder="1"/>
    <xf numFmtId="0" fontId="0" fillId="2" borderId="25" xfId="0" applyFill="1" applyBorder="1"/>
    <xf numFmtId="0" fontId="1" fillId="2" borderId="22" xfId="0" applyFont="1" applyFill="1" applyBorder="1"/>
    <xf numFmtId="0" fontId="0" fillId="2" borderId="26" xfId="0" applyFill="1" applyBorder="1"/>
    <xf numFmtId="0" fontId="0" fillId="2" borderId="22" xfId="0" applyFill="1" applyBorder="1"/>
    <xf numFmtId="0" fontId="16" fillId="2" borderId="22" xfId="0" applyFont="1" applyFill="1" applyBorder="1" applyAlignment="1">
      <alignment vertical="center"/>
    </xf>
    <xf numFmtId="0" fontId="16" fillId="2" borderId="26" xfId="0" applyFont="1" applyFill="1" applyBorder="1" applyAlignment="1">
      <alignment vertical="center"/>
    </xf>
    <xf numFmtId="0" fontId="17" fillId="2" borderId="0" xfId="2" applyFont="1" applyFill="1">
      <alignment horizontal="left" vertical="center" wrapText="1"/>
    </xf>
    <xf numFmtId="0" fontId="16" fillId="2" borderId="0" xfId="0" applyFont="1" applyFill="1" applyAlignment="1">
      <alignment vertical="center"/>
    </xf>
    <xf numFmtId="49" fontId="18" fillId="5" borderId="0" xfId="2" applyNumberFormat="1" applyFont="1" applyFill="1" applyProtection="1">
      <alignment horizontal="left" vertical="center" wrapText="1"/>
      <protection locked="0"/>
    </xf>
    <xf numFmtId="49" fontId="16" fillId="5" borderId="0" xfId="0" applyNumberFormat="1" applyFont="1" applyFill="1" applyAlignment="1" applyProtection="1">
      <alignment vertical="center"/>
      <protection locked="0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0" fillId="2" borderId="23" xfId="0" applyFill="1" applyBorder="1"/>
    <xf numFmtId="0" fontId="0" fillId="2" borderId="21" xfId="0" applyFill="1" applyBorder="1"/>
    <xf numFmtId="0" fontId="0" fillId="2" borderId="27" xfId="0" applyFill="1" applyBorder="1"/>
    <xf numFmtId="49" fontId="2" fillId="5" borderId="0" xfId="2" applyNumberFormat="1" applyFont="1" applyFill="1" applyProtection="1">
      <alignment horizontal="left" vertical="center" wrapText="1"/>
      <protection locked="0"/>
    </xf>
    <xf numFmtId="0" fontId="11" fillId="2" borderId="19" xfId="2" applyFont="1" applyFill="1" applyBorder="1">
      <alignment horizontal="left" vertical="center" wrapText="1"/>
    </xf>
    <xf numFmtId="0" fontId="12" fillId="2" borderId="19" xfId="0" applyFont="1" applyFill="1" applyBorder="1"/>
    <xf numFmtId="0" fontId="12" fillId="2" borderId="20" xfId="0" applyFont="1" applyFill="1" applyBorder="1"/>
    <xf numFmtId="0" fontId="1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21" fillId="2" borderId="5" xfId="6" applyFont="1" applyFill="1" applyBorder="1">
      <alignment horizontal="left" vertical="center" wrapText="1"/>
    </xf>
    <xf numFmtId="0" fontId="21" fillId="2" borderId="0" xfId="6" applyFont="1" applyFill="1">
      <alignment horizontal="left" vertical="center" wrapText="1"/>
    </xf>
    <xf numFmtId="0" fontId="15" fillId="2" borderId="22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49" fontId="18" fillId="2" borderId="0" xfId="2" applyNumberFormat="1" applyFont="1" applyFill="1">
      <alignment horizontal="left" vertical="center" wrapText="1"/>
    </xf>
    <xf numFmtId="0" fontId="20" fillId="2" borderId="5" xfId="6" applyFont="1" applyFill="1" applyBorder="1">
      <alignment horizontal="left" vertical="center" wrapText="1"/>
    </xf>
    <xf numFmtId="0" fontId="20" fillId="2" borderId="0" xfId="6" applyFont="1" applyFill="1">
      <alignment horizontal="left" vertical="center" wrapText="1"/>
    </xf>
  </cellXfs>
  <cellStyles count="14">
    <cellStyle name="NadpisRekapitulaceSoupisPraciStyle" xfId="2" xr:uid="{00000000-0005-0000-0000-000002000000}"/>
    <cellStyle name="NadpisStrukturyStyle" xfId="7" xr:uid="{00000000-0005-0000-0000-000007000000}"/>
    <cellStyle name="NadpisySloupcuStyle" xfId="4" xr:uid="{00000000-0005-0000-0000-000004000000}"/>
    <cellStyle name="NormalBoldLeftStyle" xfId="9" xr:uid="{00000000-0005-0000-0000-000009000000}"/>
    <cellStyle name="NormalBoldRightStyle" xfId="10" xr:uid="{00000000-0005-0000-0000-00000A000000}"/>
    <cellStyle name="NormalBoldStyle" xfId="5" xr:uid="{00000000-0005-0000-0000-000005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6" xr:uid="{00000000-0005-0000-0000-000006000000}"/>
    <cellStyle name="StavebniDilStyle" xfId="8" xr:uid="{00000000-0005-0000-0000-000008000000}"/>
  </cellStyles>
  <dxfs count="0"/>
  <tableStyles count="0"/>
  <colors>
    <mruColors>
      <color rgb="FFADD8E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/>
  </sheetViews>
  <sheetFormatPr defaultRowHeight="15" x14ac:dyDescent="0.25"/>
  <cols>
    <col min="1" max="1" width="13.7109375" customWidth="1"/>
    <col min="2" max="2" width="57.140625" customWidth="1"/>
    <col min="3" max="5" width="16.28515625" customWidth="1"/>
  </cols>
  <sheetData>
    <row r="1" spans="1:5" x14ac:dyDescent="0.25">
      <c r="A1" s="88" t="s">
        <v>0</v>
      </c>
      <c r="B1" s="89"/>
      <c r="C1" s="90"/>
      <c r="D1" s="90"/>
      <c r="E1" s="91" t="s">
        <v>615</v>
      </c>
    </row>
    <row r="2" spans="1:5" ht="14.45" customHeight="1" x14ac:dyDescent="0.25">
      <c r="A2" s="92"/>
      <c r="B2" s="110" t="s">
        <v>624</v>
      </c>
      <c r="C2" s="111"/>
      <c r="D2" s="111"/>
      <c r="E2" s="93"/>
    </row>
    <row r="3" spans="1:5" ht="25.15" customHeight="1" x14ac:dyDescent="0.25">
      <c r="A3" s="94"/>
      <c r="B3" s="111"/>
      <c r="C3" s="111"/>
      <c r="D3" s="111"/>
      <c r="E3" s="93"/>
    </row>
    <row r="4" spans="1:5" ht="48.6" customHeight="1" x14ac:dyDescent="0.25">
      <c r="A4" s="42" t="s">
        <v>12</v>
      </c>
      <c r="B4" s="107" t="s">
        <v>14</v>
      </c>
      <c r="C4" s="108"/>
      <c r="D4" s="108"/>
      <c r="E4" s="109"/>
    </row>
    <row r="5" spans="1:5" ht="15.6" customHeight="1" x14ac:dyDescent="0.25">
      <c r="A5" s="95" t="s">
        <v>616</v>
      </c>
      <c r="B5" s="79" t="s">
        <v>617</v>
      </c>
      <c r="C5" s="77" t="s">
        <v>618</v>
      </c>
      <c r="D5" s="78" t="s">
        <v>621</v>
      </c>
      <c r="E5" s="96"/>
    </row>
    <row r="6" spans="1:5" ht="15.6" customHeight="1" x14ac:dyDescent="0.25">
      <c r="A6" s="95"/>
      <c r="B6" s="79" t="s">
        <v>622</v>
      </c>
      <c r="C6" s="77" t="s">
        <v>619</v>
      </c>
      <c r="D6" s="78" t="s">
        <v>620</v>
      </c>
      <c r="E6" s="96"/>
    </row>
    <row r="7" spans="1:5" ht="15.6" customHeight="1" x14ac:dyDescent="0.25">
      <c r="A7" s="95"/>
      <c r="B7" s="97"/>
      <c r="C7" s="98"/>
      <c r="D7" s="98"/>
      <c r="E7" s="96"/>
    </row>
    <row r="8" spans="1:5" ht="15.6" customHeight="1" x14ac:dyDescent="0.25">
      <c r="A8" s="95" t="s">
        <v>623</v>
      </c>
      <c r="B8" s="106" t="s">
        <v>626</v>
      </c>
      <c r="C8" s="77" t="s">
        <v>618</v>
      </c>
      <c r="D8" s="100" t="s">
        <v>625</v>
      </c>
      <c r="E8" s="96"/>
    </row>
    <row r="9" spans="1:5" ht="15.6" customHeight="1" x14ac:dyDescent="0.25">
      <c r="A9" s="95"/>
      <c r="B9" s="99" t="s">
        <v>625</v>
      </c>
      <c r="C9" s="77" t="s">
        <v>619</v>
      </c>
      <c r="D9" s="100" t="s">
        <v>625</v>
      </c>
      <c r="E9" s="96"/>
    </row>
    <row r="10" spans="1:5" x14ac:dyDescent="0.25">
      <c r="A10" s="94"/>
      <c r="B10" s="2"/>
      <c r="C10" s="2"/>
      <c r="D10" s="2"/>
      <c r="E10" s="93"/>
    </row>
    <row r="11" spans="1:5" x14ac:dyDescent="0.25">
      <c r="A11" s="94"/>
      <c r="B11" s="101" t="s">
        <v>1</v>
      </c>
      <c r="C11" s="102">
        <f>SUM(C15:C17)</f>
        <v>0</v>
      </c>
      <c r="D11" s="2"/>
      <c r="E11" s="93"/>
    </row>
    <row r="12" spans="1:5" x14ac:dyDescent="0.25">
      <c r="A12" s="94"/>
      <c r="B12" s="101" t="s">
        <v>2</v>
      </c>
      <c r="C12" s="102">
        <f>SUM(E15:E17)</f>
        <v>0</v>
      </c>
      <c r="D12" s="2"/>
      <c r="E12" s="93"/>
    </row>
    <row r="13" spans="1:5" x14ac:dyDescent="0.25">
      <c r="A13" s="103"/>
      <c r="B13" s="104"/>
      <c r="C13" s="104"/>
      <c r="D13" s="104"/>
      <c r="E13" s="105"/>
    </row>
    <row r="14" spans="1:5" x14ac:dyDescent="0.25">
      <c r="A14" s="3" t="s">
        <v>3</v>
      </c>
      <c r="B14" s="3" t="s">
        <v>4</v>
      </c>
      <c r="C14" s="3" t="s">
        <v>5</v>
      </c>
      <c r="D14" s="3" t="s">
        <v>6</v>
      </c>
      <c r="E14" s="3" t="s">
        <v>7</v>
      </c>
    </row>
    <row r="15" spans="1:5" ht="24.6" customHeight="1" x14ac:dyDescent="0.25">
      <c r="A15" s="4" t="s">
        <v>17</v>
      </c>
      <c r="B15" s="5" t="s">
        <v>18</v>
      </c>
      <c r="C15" s="40">
        <f>'0001'!I3</f>
        <v>0</v>
      </c>
      <c r="D15" s="40">
        <f>SUMIFS('0001'!O:O,'0001'!A:A,"P")</f>
        <v>0</v>
      </c>
      <c r="E15" s="40">
        <f>C15+D15</f>
        <v>0</v>
      </c>
    </row>
    <row r="16" spans="1:5" ht="24.6" customHeight="1" x14ac:dyDescent="0.25">
      <c r="A16" s="4" t="s">
        <v>121</v>
      </c>
      <c r="B16" s="5" t="s">
        <v>122</v>
      </c>
      <c r="C16" s="40">
        <f>'0011'!I3</f>
        <v>0</v>
      </c>
      <c r="D16" s="40">
        <f>SUMIFS('0011'!O:O,'0011'!A:A,"P")</f>
        <v>0</v>
      </c>
      <c r="E16" s="40">
        <f>C16+D16</f>
        <v>0</v>
      </c>
    </row>
    <row r="17" spans="1:5" ht="24.6" customHeight="1" x14ac:dyDescent="0.25">
      <c r="A17" s="4" t="s">
        <v>197</v>
      </c>
      <c r="B17" s="5" t="s">
        <v>198</v>
      </c>
      <c r="C17" s="40">
        <f>'2011'!I3</f>
        <v>0</v>
      </c>
      <c r="D17" s="40">
        <f>SUMIFS('2011'!O:O,'2011'!A:A,"P")</f>
        <v>0</v>
      </c>
      <c r="E17" s="40">
        <f>C17+D17</f>
        <v>0</v>
      </c>
    </row>
  </sheetData>
  <sheetProtection algorithmName="SHA-512" hashValue="uOm4G+08T0kwce7nPkE4qG8Kj9pJW8VGQXuVzHJ2RrAjiWH6s7goDUe8gC/xKI4sdIpIlY5yKtKhHDOOZ6kxGw==" saltValue="8+H36dssLMEEdAmiLU3fXA==" spinCount="100000" sheet="1" objects="1" scenarios="1"/>
  <mergeCells count="2">
    <mergeCell ref="B4:E4"/>
    <mergeCell ref="B2:D3"/>
  </mergeCells>
  <pageMargins left="0.7" right="0.7" top="0.48" bottom="0.55000000000000004" header="0.3" footer="0.3"/>
  <pageSetup scale="75" fitToHeight="0" orientation="portrait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0"/>
  <sheetViews>
    <sheetView tabSelected="1" topLeftCell="B1" zoomScale="80" zoomScaleNormal="80" workbookViewId="0"/>
  </sheetViews>
  <sheetFormatPr defaultColWidth="8.85546875" defaultRowHeight="15" x14ac:dyDescent="0.25"/>
  <cols>
    <col min="1" max="1" width="9.140625" style="49" hidden="1"/>
    <col min="2" max="2" width="7.28515625" style="49" customWidth="1"/>
    <col min="3" max="3" width="9.7109375" style="49" customWidth="1"/>
    <col min="4" max="4" width="13" style="49" customWidth="1"/>
    <col min="5" max="5" width="64.85546875" style="49" customWidth="1"/>
    <col min="6" max="6" width="13" style="49" customWidth="1"/>
    <col min="7" max="9" width="16.140625" style="49" customWidth="1"/>
    <col min="10" max="10" width="14.85546875" style="49" bestFit="1" customWidth="1"/>
    <col min="11" max="14" width="8.85546875" style="49"/>
    <col min="15" max="16" width="9.140625" style="49" hidden="1"/>
    <col min="17" max="16384" width="8.85546875" style="49"/>
  </cols>
  <sheetData>
    <row r="1" spans="1:16" x14ac:dyDescent="0.25">
      <c r="A1" s="45" t="s">
        <v>0</v>
      </c>
      <c r="B1" s="46"/>
      <c r="C1" s="47"/>
      <c r="D1" s="47"/>
      <c r="E1" s="8"/>
      <c r="F1" s="47"/>
      <c r="G1" s="47"/>
      <c r="H1" s="47"/>
      <c r="I1" s="47"/>
      <c r="J1" s="48"/>
      <c r="P1" s="49">
        <v>3</v>
      </c>
    </row>
    <row r="2" spans="1:16" ht="33" customHeight="1" x14ac:dyDescent="0.25">
      <c r="A2" s="45"/>
      <c r="B2" s="50"/>
      <c r="C2" s="41"/>
      <c r="D2" s="41"/>
      <c r="E2" s="82" t="s">
        <v>10</v>
      </c>
      <c r="F2" s="41"/>
      <c r="G2" s="41"/>
      <c r="H2" s="41"/>
      <c r="I2" s="41"/>
      <c r="J2" s="51"/>
    </row>
    <row r="3" spans="1:16" ht="28.15" customHeight="1" x14ac:dyDescent="0.25">
      <c r="A3" s="41" t="s">
        <v>11</v>
      </c>
      <c r="B3" s="112" t="s">
        <v>12</v>
      </c>
      <c r="C3" s="113"/>
      <c r="D3" s="44" t="s">
        <v>13</v>
      </c>
      <c r="E3" s="52" t="s">
        <v>14</v>
      </c>
      <c r="F3" s="53"/>
      <c r="G3" s="53"/>
      <c r="H3" s="54" t="s">
        <v>8</v>
      </c>
      <c r="I3" s="55">
        <f>SUMIFS(I12:I80,A12:A80,"SD")</f>
        <v>0</v>
      </c>
      <c r="J3" s="51"/>
      <c r="O3" s="49">
        <v>0</v>
      </c>
      <c r="P3" s="49">
        <v>2</v>
      </c>
    </row>
    <row r="4" spans="1:16" ht="28.15" customHeight="1" x14ac:dyDescent="0.25">
      <c r="A4" s="41" t="s">
        <v>15</v>
      </c>
      <c r="B4" s="112" t="s">
        <v>16</v>
      </c>
      <c r="C4" s="113"/>
      <c r="D4" s="44" t="s">
        <v>17</v>
      </c>
      <c r="E4" s="52" t="s">
        <v>18</v>
      </c>
      <c r="F4" s="53"/>
      <c r="G4" s="53"/>
      <c r="H4" s="53"/>
      <c r="I4" s="53"/>
      <c r="J4" s="51"/>
      <c r="O4" s="49">
        <v>0.12</v>
      </c>
      <c r="P4" s="49">
        <v>2</v>
      </c>
    </row>
    <row r="5" spans="1:16" ht="28.15" customHeight="1" x14ac:dyDescent="0.25">
      <c r="A5" s="41" t="s">
        <v>19</v>
      </c>
      <c r="B5" s="112" t="s">
        <v>20</v>
      </c>
      <c r="C5" s="113"/>
      <c r="D5" s="44" t="s">
        <v>8</v>
      </c>
      <c r="E5" s="52" t="s">
        <v>9</v>
      </c>
      <c r="F5" s="53"/>
      <c r="G5" s="53"/>
      <c r="H5" s="75"/>
      <c r="I5" s="75"/>
      <c r="J5" s="51"/>
      <c r="O5" s="49">
        <v>0.21</v>
      </c>
    </row>
    <row r="6" spans="1:16" x14ac:dyDescent="0.25">
      <c r="A6" s="45"/>
      <c r="B6" s="114" t="s">
        <v>623</v>
      </c>
      <c r="C6" s="115"/>
      <c r="D6" s="53"/>
      <c r="E6" s="120" t="str">
        <f>+Rekapitulace!B8</f>
        <v xml:space="preserve">(Vyplň údaj) </v>
      </c>
      <c r="F6" s="120"/>
      <c r="G6" s="120"/>
      <c r="H6" s="76" t="s">
        <v>618</v>
      </c>
      <c r="I6" s="80">
        <f>+Rekapitulace!F8</f>
        <v>0</v>
      </c>
      <c r="J6" s="51"/>
    </row>
    <row r="7" spans="1:16" x14ac:dyDescent="0.25">
      <c r="A7" s="45"/>
      <c r="B7" s="114"/>
      <c r="C7" s="115"/>
      <c r="D7" s="53"/>
      <c r="E7" s="120" t="str">
        <f>+Rekapitulace!B9</f>
        <v>(Vyplň údaj)</v>
      </c>
      <c r="F7" s="120"/>
      <c r="G7" s="120"/>
      <c r="H7" s="77" t="s">
        <v>619</v>
      </c>
      <c r="I7" s="80">
        <f>+Rekapitulace!F9</f>
        <v>0</v>
      </c>
      <c r="J7" s="51"/>
    </row>
    <row r="8" spans="1:16" ht="20.25" x14ac:dyDescent="0.25">
      <c r="A8" s="45"/>
      <c r="B8" s="83"/>
      <c r="C8" s="84"/>
      <c r="D8" s="84"/>
      <c r="E8" s="85"/>
      <c r="F8" s="86"/>
      <c r="G8" s="86"/>
      <c r="H8" s="84"/>
      <c r="I8" s="84"/>
      <c r="J8" s="87"/>
    </row>
    <row r="9" spans="1:16" x14ac:dyDescent="0.25">
      <c r="A9" s="118" t="s">
        <v>21</v>
      </c>
      <c r="B9" s="119" t="s">
        <v>22</v>
      </c>
      <c r="C9" s="116" t="s">
        <v>23</v>
      </c>
      <c r="D9" s="116" t="s">
        <v>24</v>
      </c>
      <c r="E9" s="116" t="s">
        <v>25</v>
      </c>
      <c r="F9" s="116" t="s">
        <v>26</v>
      </c>
      <c r="G9" s="116" t="s">
        <v>27</v>
      </c>
      <c r="H9" s="116" t="s">
        <v>28</v>
      </c>
      <c r="I9" s="116"/>
      <c r="J9" s="117" t="s">
        <v>29</v>
      </c>
    </row>
    <row r="10" spans="1:16" x14ac:dyDescent="0.25">
      <c r="A10" s="118"/>
      <c r="B10" s="119"/>
      <c r="C10" s="116"/>
      <c r="D10" s="116"/>
      <c r="E10" s="116"/>
      <c r="F10" s="116"/>
      <c r="G10" s="116"/>
      <c r="H10" s="3" t="s">
        <v>30</v>
      </c>
      <c r="I10" s="3" t="s">
        <v>31</v>
      </c>
      <c r="J10" s="117"/>
    </row>
    <row r="11" spans="1:16" x14ac:dyDescent="0.25">
      <c r="A11" s="17">
        <v>0</v>
      </c>
      <c r="B11" s="15">
        <v>1</v>
      </c>
      <c r="C11" s="18">
        <v>2</v>
      </c>
      <c r="D11" s="3">
        <v>3</v>
      </c>
      <c r="E11" s="18">
        <v>4</v>
      </c>
      <c r="F11" s="3">
        <v>5</v>
      </c>
      <c r="G11" s="3">
        <v>6</v>
      </c>
      <c r="H11" s="3">
        <v>7</v>
      </c>
      <c r="I11" s="18">
        <v>8</v>
      </c>
      <c r="J11" s="16">
        <v>9</v>
      </c>
    </row>
    <row r="12" spans="1:16" x14ac:dyDescent="0.25">
      <c r="A12" s="56" t="s">
        <v>32</v>
      </c>
      <c r="B12" s="57"/>
      <c r="C12" s="58" t="s">
        <v>33</v>
      </c>
      <c r="D12" s="59"/>
      <c r="E12" s="56" t="s">
        <v>34</v>
      </c>
      <c r="F12" s="59"/>
      <c r="G12" s="59"/>
      <c r="H12" s="59"/>
      <c r="I12" s="60">
        <f>SUMIFS(I13:I15,A13:A15,"P")</f>
        <v>0</v>
      </c>
      <c r="J12" s="61"/>
    </row>
    <row r="13" spans="1:16" x14ac:dyDescent="0.25">
      <c r="A13" s="62" t="s">
        <v>35</v>
      </c>
      <c r="B13" s="62">
        <v>1</v>
      </c>
      <c r="C13" s="63" t="s">
        <v>36</v>
      </c>
      <c r="D13" s="62" t="s">
        <v>37</v>
      </c>
      <c r="E13" s="64" t="s">
        <v>38</v>
      </c>
      <c r="F13" s="65" t="s">
        <v>39</v>
      </c>
      <c r="G13" s="66">
        <v>1</v>
      </c>
      <c r="H13" s="67">
        <v>0</v>
      </c>
      <c r="I13" s="68">
        <f>ROUND(G13*H13,P4)</f>
        <v>0</v>
      </c>
      <c r="J13" s="65" t="s">
        <v>40</v>
      </c>
      <c r="O13" s="69">
        <f>I13*0.21</f>
        <v>0</v>
      </c>
      <c r="P13" s="49">
        <v>3</v>
      </c>
    </row>
    <row r="14" spans="1:16" ht="150" x14ac:dyDescent="0.25">
      <c r="A14" s="62" t="s">
        <v>41</v>
      </c>
      <c r="B14" s="70"/>
      <c r="E14" s="64" t="s">
        <v>42</v>
      </c>
      <c r="J14" s="71"/>
    </row>
    <row r="15" spans="1:16" ht="30" x14ac:dyDescent="0.25">
      <c r="A15" s="62" t="s">
        <v>43</v>
      </c>
      <c r="B15" s="70"/>
      <c r="E15" s="64" t="s">
        <v>44</v>
      </c>
      <c r="J15" s="71"/>
    </row>
    <row r="16" spans="1:16" x14ac:dyDescent="0.25">
      <c r="A16" s="56" t="s">
        <v>32</v>
      </c>
      <c r="B16" s="57"/>
      <c r="C16" s="58" t="s">
        <v>45</v>
      </c>
      <c r="D16" s="59"/>
      <c r="E16" s="56" t="s">
        <v>46</v>
      </c>
      <c r="F16" s="59"/>
      <c r="G16" s="59"/>
      <c r="H16" s="59"/>
      <c r="I16" s="60">
        <f>SUMIFS(I17:I22,A17:A22,"P")</f>
        <v>0</v>
      </c>
      <c r="J16" s="61"/>
    </row>
    <row r="17" spans="1:16" x14ac:dyDescent="0.25">
      <c r="A17" s="62" t="s">
        <v>35</v>
      </c>
      <c r="B17" s="62">
        <v>2</v>
      </c>
      <c r="C17" s="63" t="s">
        <v>47</v>
      </c>
      <c r="D17" s="62" t="s">
        <v>37</v>
      </c>
      <c r="E17" s="64" t="s">
        <v>48</v>
      </c>
      <c r="F17" s="65" t="s">
        <v>39</v>
      </c>
      <c r="G17" s="66">
        <v>1</v>
      </c>
      <c r="H17" s="67">
        <v>0</v>
      </c>
      <c r="I17" s="68">
        <f>ROUND(G17*H17,P4)</f>
        <v>0</v>
      </c>
      <c r="J17" s="65" t="s">
        <v>40</v>
      </c>
      <c r="O17" s="69">
        <f>I17*0.21</f>
        <v>0</v>
      </c>
      <c r="P17" s="49">
        <v>3</v>
      </c>
    </row>
    <row r="18" spans="1:16" ht="45" x14ac:dyDescent="0.25">
      <c r="A18" s="62" t="s">
        <v>41</v>
      </c>
      <c r="B18" s="70"/>
      <c r="E18" s="64" t="s">
        <v>49</v>
      </c>
      <c r="J18" s="71"/>
    </row>
    <row r="19" spans="1:16" ht="105" x14ac:dyDescent="0.25">
      <c r="A19" s="62" t="s">
        <v>43</v>
      </c>
      <c r="B19" s="70"/>
      <c r="E19" s="64" t="s">
        <v>50</v>
      </c>
      <c r="J19" s="71"/>
    </row>
    <row r="20" spans="1:16" x14ac:dyDescent="0.25">
      <c r="A20" s="62" t="s">
        <v>35</v>
      </c>
      <c r="B20" s="62">
        <v>3</v>
      </c>
      <c r="C20" s="63" t="s">
        <v>51</v>
      </c>
      <c r="D20" s="62" t="s">
        <v>37</v>
      </c>
      <c r="E20" s="64" t="s">
        <v>52</v>
      </c>
      <c r="F20" s="65" t="s">
        <v>53</v>
      </c>
      <c r="G20" s="66">
        <v>1</v>
      </c>
      <c r="H20" s="67">
        <v>0</v>
      </c>
      <c r="I20" s="68">
        <f>ROUND(G20*H20,P4)</f>
        <v>0</v>
      </c>
      <c r="J20" s="65" t="s">
        <v>40</v>
      </c>
      <c r="O20" s="69">
        <f>I20*0.21</f>
        <v>0</v>
      </c>
      <c r="P20" s="49">
        <v>3</v>
      </c>
    </row>
    <row r="21" spans="1:16" ht="60" x14ac:dyDescent="0.25">
      <c r="A21" s="62" t="s">
        <v>41</v>
      </c>
      <c r="B21" s="70"/>
      <c r="E21" s="64" t="s">
        <v>54</v>
      </c>
      <c r="J21" s="71"/>
    </row>
    <row r="22" spans="1:16" ht="135" x14ac:dyDescent="0.25">
      <c r="A22" s="62" t="s">
        <v>43</v>
      </c>
      <c r="B22" s="70"/>
      <c r="E22" s="64" t="s">
        <v>55</v>
      </c>
      <c r="J22" s="71"/>
    </row>
    <row r="23" spans="1:16" x14ac:dyDescent="0.25">
      <c r="A23" s="56" t="s">
        <v>32</v>
      </c>
      <c r="B23" s="57"/>
      <c r="C23" s="58" t="s">
        <v>56</v>
      </c>
      <c r="D23" s="59"/>
      <c r="E23" s="56" t="s">
        <v>57</v>
      </c>
      <c r="F23" s="59"/>
      <c r="G23" s="59"/>
      <c r="H23" s="59"/>
      <c r="I23" s="60">
        <f>SUMIFS(I24:I80,A24:A80,"P")</f>
        <v>0</v>
      </c>
      <c r="J23" s="61"/>
    </row>
    <row r="24" spans="1:16" x14ac:dyDescent="0.25">
      <c r="A24" s="62" t="s">
        <v>35</v>
      </c>
      <c r="B24" s="62">
        <v>4</v>
      </c>
      <c r="C24" s="63" t="s">
        <v>58</v>
      </c>
      <c r="D24" s="62" t="s">
        <v>37</v>
      </c>
      <c r="E24" s="64" t="s">
        <v>59</v>
      </c>
      <c r="F24" s="65" t="s">
        <v>39</v>
      </c>
      <c r="G24" s="66">
        <v>1</v>
      </c>
      <c r="H24" s="67">
        <v>0</v>
      </c>
      <c r="I24" s="68">
        <f>ROUND(G24*H24,P4)</f>
        <v>0</v>
      </c>
      <c r="J24" s="65" t="s">
        <v>40</v>
      </c>
      <c r="O24" s="69">
        <f>I24*0.21</f>
        <v>0</v>
      </c>
      <c r="P24" s="49">
        <v>3</v>
      </c>
    </row>
    <row r="25" spans="1:16" x14ac:dyDescent="0.25">
      <c r="A25" s="62" t="s">
        <v>41</v>
      </c>
      <c r="B25" s="70"/>
      <c r="E25" s="64" t="s">
        <v>60</v>
      </c>
      <c r="J25" s="71"/>
    </row>
    <row r="26" spans="1:16" ht="60" x14ac:dyDescent="0.25">
      <c r="A26" s="62" t="s">
        <v>43</v>
      </c>
      <c r="B26" s="70"/>
      <c r="E26" s="64" t="s">
        <v>61</v>
      </c>
      <c r="J26" s="71"/>
    </row>
    <row r="27" spans="1:16" x14ac:dyDescent="0.25">
      <c r="A27" s="62" t="s">
        <v>35</v>
      </c>
      <c r="B27" s="62">
        <v>5</v>
      </c>
      <c r="C27" s="63" t="s">
        <v>62</v>
      </c>
      <c r="D27" s="62" t="s">
        <v>37</v>
      </c>
      <c r="E27" s="64" t="s">
        <v>63</v>
      </c>
      <c r="F27" s="65" t="s">
        <v>39</v>
      </c>
      <c r="G27" s="66">
        <v>1</v>
      </c>
      <c r="H27" s="67">
        <v>0</v>
      </c>
      <c r="I27" s="68">
        <f>ROUND(G27*H27,P4)</f>
        <v>0</v>
      </c>
      <c r="J27" s="65" t="s">
        <v>40</v>
      </c>
      <c r="O27" s="69">
        <f>I27*0.21</f>
        <v>0</v>
      </c>
      <c r="P27" s="49">
        <v>3</v>
      </c>
    </row>
    <row r="28" spans="1:16" x14ac:dyDescent="0.25">
      <c r="A28" s="62" t="s">
        <v>41</v>
      </c>
      <c r="B28" s="70"/>
      <c r="E28" s="64" t="s">
        <v>60</v>
      </c>
      <c r="J28" s="71"/>
    </row>
    <row r="29" spans="1:16" ht="60" x14ac:dyDescent="0.25">
      <c r="A29" s="62" t="s">
        <v>43</v>
      </c>
      <c r="B29" s="70"/>
      <c r="E29" s="64" t="s">
        <v>61</v>
      </c>
      <c r="J29" s="71"/>
    </row>
    <row r="30" spans="1:16" x14ac:dyDescent="0.25">
      <c r="A30" s="62" t="s">
        <v>35</v>
      </c>
      <c r="B30" s="62">
        <v>6</v>
      </c>
      <c r="C30" s="63" t="s">
        <v>64</v>
      </c>
      <c r="D30" s="62" t="s">
        <v>37</v>
      </c>
      <c r="E30" s="64" t="s">
        <v>65</v>
      </c>
      <c r="F30" s="65" t="s">
        <v>39</v>
      </c>
      <c r="G30" s="66">
        <v>1</v>
      </c>
      <c r="H30" s="67">
        <v>0</v>
      </c>
      <c r="I30" s="68">
        <f>ROUND(G30*H30,P4)</f>
        <v>0</v>
      </c>
      <c r="J30" s="65" t="s">
        <v>40</v>
      </c>
      <c r="O30" s="69">
        <f>I30*0.21</f>
        <v>0</v>
      </c>
      <c r="P30" s="49">
        <v>3</v>
      </c>
    </row>
    <row r="31" spans="1:16" ht="105" x14ac:dyDescent="0.25">
      <c r="A31" s="62" t="s">
        <v>41</v>
      </c>
      <c r="B31" s="70"/>
      <c r="E31" s="64" t="s">
        <v>66</v>
      </c>
      <c r="J31" s="71"/>
    </row>
    <row r="32" spans="1:16" ht="75" x14ac:dyDescent="0.25">
      <c r="A32" s="62" t="s">
        <v>43</v>
      </c>
      <c r="B32" s="70"/>
      <c r="E32" s="64" t="s">
        <v>67</v>
      </c>
      <c r="J32" s="71"/>
    </row>
    <row r="33" spans="1:16" x14ac:dyDescent="0.25">
      <c r="A33" s="62" t="s">
        <v>35</v>
      </c>
      <c r="B33" s="62">
        <v>7</v>
      </c>
      <c r="C33" s="63" t="s">
        <v>68</v>
      </c>
      <c r="D33" s="62" t="s">
        <v>37</v>
      </c>
      <c r="E33" s="64" t="s">
        <v>69</v>
      </c>
      <c r="F33" s="65" t="s">
        <v>39</v>
      </c>
      <c r="G33" s="66">
        <v>1</v>
      </c>
      <c r="H33" s="67">
        <v>0</v>
      </c>
      <c r="I33" s="68">
        <f>ROUND(G33*H33,P4)</f>
        <v>0</v>
      </c>
      <c r="J33" s="65" t="s">
        <v>40</v>
      </c>
      <c r="O33" s="69">
        <f>I33*0.21</f>
        <v>0</v>
      </c>
      <c r="P33" s="49">
        <v>3</v>
      </c>
    </row>
    <row r="34" spans="1:16" ht="75" x14ac:dyDescent="0.25">
      <c r="A34" s="62" t="s">
        <v>41</v>
      </c>
      <c r="B34" s="70"/>
      <c r="E34" s="64" t="s">
        <v>70</v>
      </c>
      <c r="J34" s="71"/>
    </row>
    <row r="35" spans="1:16" ht="60" x14ac:dyDescent="0.25">
      <c r="A35" s="62" t="s">
        <v>43</v>
      </c>
      <c r="B35" s="70"/>
      <c r="E35" s="64" t="s">
        <v>71</v>
      </c>
      <c r="J35" s="71"/>
    </row>
    <row r="36" spans="1:16" x14ac:dyDescent="0.25">
      <c r="A36" s="62" t="s">
        <v>35</v>
      </c>
      <c r="B36" s="62">
        <v>8</v>
      </c>
      <c r="C36" s="63" t="s">
        <v>72</v>
      </c>
      <c r="D36" s="62" t="s">
        <v>73</v>
      </c>
      <c r="E36" s="64" t="s">
        <v>74</v>
      </c>
      <c r="F36" s="65" t="s">
        <v>39</v>
      </c>
      <c r="G36" s="66">
        <v>1</v>
      </c>
      <c r="H36" s="67">
        <v>0</v>
      </c>
      <c r="I36" s="68">
        <f>ROUND(G36*H36,P4)</f>
        <v>0</v>
      </c>
      <c r="J36" s="65" t="s">
        <v>40</v>
      </c>
      <c r="O36" s="69">
        <f>I36*0.21</f>
        <v>0</v>
      </c>
      <c r="P36" s="49">
        <v>3</v>
      </c>
    </row>
    <row r="37" spans="1:16" ht="45" x14ac:dyDescent="0.25">
      <c r="A37" s="62" t="s">
        <v>41</v>
      </c>
      <c r="B37" s="70"/>
      <c r="E37" s="64" t="s">
        <v>75</v>
      </c>
      <c r="J37" s="71"/>
    </row>
    <row r="38" spans="1:16" ht="60" x14ac:dyDescent="0.25">
      <c r="A38" s="62" t="s">
        <v>43</v>
      </c>
      <c r="B38" s="70"/>
      <c r="E38" s="64" t="s">
        <v>76</v>
      </c>
      <c r="J38" s="71"/>
    </row>
    <row r="39" spans="1:16" x14ac:dyDescent="0.25">
      <c r="A39" s="62" t="s">
        <v>35</v>
      </c>
      <c r="B39" s="62">
        <v>9</v>
      </c>
      <c r="C39" s="63" t="s">
        <v>72</v>
      </c>
      <c r="D39" s="62" t="s">
        <v>77</v>
      </c>
      <c r="E39" s="64" t="s">
        <v>74</v>
      </c>
      <c r="F39" s="65" t="s">
        <v>39</v>
      </c>
      <c r="G39" s="66">
        <v>1</v>
      </c>
      <c r="H39" s="67">
        <v>0</v>
      </c>
      <c r="I39" s="68">
        <f>ROUND(G39*H39,P4)</f>
        <v>0</v>
      </c>
      <c r="J39" s="65" t="s">
        <v>40</v>
      </c>
      <c r="O39" s="69">
        <f>I39*0.21</f>
        <v>0</v>
      </c>
      <c r="P39" s="49">
        <v>3</v>
      </c>
    </row>
    <row r="40" spans="1:16" ht="45" x14ac:dyDescent="0.25">
      <c r="A40" s="62" t="s">
        <v>41</v>
      </c>
      <c r="B40" s="70"/>
      <c r="E40" s="64" t="s">
        <v>78</v>
      </c>
      <c r="J40" s="71"/>
    </row>
    <row r="41" spans="1:16" ht="60" x14ac:dyDescent="0.25">
      <c r="A41" s="62" t="s">
        <v>43</v>
      </c>
      <c r="B41" s="70"/>
      <c r="E41" s="64" t="s">
        <v>76</v>
      </c>
      <c r="J41" s="71"/>
    </row>
    <row r="42" spans="1:16" x14ac:dyDescent="0.25">
      <c r="A42" s="62" t="s">
        <v>35</v>
      </c>
      <c r="B42" s="62">
        <v>10</v>
      </c>
      <c r="C42" s="63" t="s">
        <v>72</v>
      </c>
      <c r="D42" s="62" t="s">
        <v>79</v>
      </c>
      <c r="E42" s="64" t="s">
        <v>74</v>
      </c>
      <c r="F42" s="65" t="s">
        <v>39</v>
      </c>
      <c r="G42" s="66">
        <v>1</v>
      </c>
      <c r="H42" s="67">
        <v>0</v>
      </c>
      <c r="I42" s="68">
        <f>ROUND(G42*H42,P4)</f>
        <v>0</v>
      </c>
      <c r="J42" s="65" t="s">
        <v>40</v>
      </c>
      <c r="O42" s="69">
        <f>I42*0.21</f>
        <v>0</v>
      </c>
      <c r="P42" s="49">
        <v>3</v>
      </c>
    </row>
    <row r="43" spans="1:16" ht="45" x14ac:dyDescent="0.25">
      <c r="A43" s="62" t="s">
        <v>41</v>
      </c>
      <c r="B43" s="70"/>
      <c r="E43" s="64" t="s">
        <v>80</v>
      </c>
      <c r="J43" s="71"/>
    </row>
    <row r="44" spans="1:16" ht="60" x14ac:dyDescent="0.25">
      <c r="A44" s="62" t="s">
        <v>43</v>
      </c>
      <c r="B44" s="70"/>
      <c r="E44" s="64" t="s">
        <v>76</v>
      </c>
      <c r="J44" s="71"/>
    </row>
    <row r="45" spans="1:16" x14ac:dyDescent="0.25">
      <c r="A45" s="62" t="s">
        <v>35</v>
      </c>
      <c r="B45" s="62">
        <v>11</v>
      </c>
      <c r="C45" s="63" t="s">
        <v>81</v>
      </c>
      <c r="D45" s="62" t="s">
        <v>37</v>
      </c>
      <c r="E45" s="64" t="s">
        <v>82</v>
      </c>
      <c r="F45" s="65" t="s">
        <v>39</v>
      </c>
      <c r="G45" s="66">
        <v>1</v>
      </c>
      <c r="H45" s="67">
        <v>0</v>
      </c>
      <c r="I45" s="68">
        <f>ROUND(G45*H45,P4)</f>
        <v>0</v>
      </c>
      <c r="J45" s="65" t="s">
        <v>40</v>
      </c>
      <c r="O45" s="69">
        <f>I45*0.21</f>
        <v>0</v>
      </c>
      <c r="P45" s="49">
        <v>3</v>
      </c>
    </row>
    <row r="46" spans="1:16" ht="45" x14ac:dyDescent="0.25">
      <c r="A46" s="62" t="s">
        <v>41</v>
      </c>
      <c r="B46" s="70"/>
      <c r="E46" s="64" t="s">
        <v>83</v>
      </c>
      <c r="J46" s="71"/>
    </row>
    <row r="47" spans="1:16" ht="60" x14ac:dyDescent="0.25">
      <c r="A47" s="62" t="s">
        <v>43</v>
      </c>
      <c r="B47" s="70"/>
      <c r="E47" s="64" t="s">
        <v>84</v>
      </c>
      <c r="J47" s="71"/>
    </row>
    <row r="48" spans="1:16" x14ac:dyDescent="0.25">
      <c r="A48" s="62" t="s">
        <v>35</v>
      </c>
      <c r="B48" s="62">
        <v>12</v>
      </c>
      <c r="C48" s="63" t="s">
        <v>85</v>
      </c>
      <c r="D48" s="62" t="s">
        <v>37</v>
      </c>
      <c r="E48" s="64" t="s">
        <v>86</v>
      </c>
      <c r="F48" s="65" t="s">
        <v>39</v>
      </c>
      <c r="G48" s="66">
        <v>1</v>
      </c>
      <c r="H48" s="67">
        <v>0</v>
      </c>
      <c r="I48" s="68">
        <f>ROUND(G48*H48,P4)</f>
        <v>0</v>
      </c>
      <c r="J48" s="65" t="s">
        <v>40</v>
      </c>
      <c r="O48" s="69">
        <f>I48*0.21</f>
        <v>0</v>
      </c>
      <c r="P48" s="49">
        <v>3</v>
      </c>
    </row>
    <row r="49" spans="1:16" x14ac:dyDescent="0.25">
      <c r="A49" s="62" t="s">
        <v>41</v>
      </c>
      <c r="B49" s="70"/>
      <c r="E49" s="64" t="s">
        <v>87</v>
      </c>
      <c r="J49" s="71"/>
    </row>
    <row r="50" spans="1:16" ht="30" x14ac:dyDescent="0.25">
      <c r="A50" s="62" t="s">
        <v>43</v>
      </c>
      <c r="B50" s="70"/>
      <c r="E50" s="64" t="s">
        <v>88</v>
      </c>
      <c r="J50" s="71"/>
    </row>
    <row r="51" spans="1:16" x14ac:dyDescent="0.25">
      <c r="A51" s="62" t="s">
        <v>35</v>
      </c>
      <c r="B51" s="62">
        <v>13</v>
      </c>
      <c r="C51" s="63" t="s">
        <v>89</v>
      </c>
      <c r="D51" s="62" t="s">
        <v>37</v>
      </c>
      <c r="E51" s="64" t="s">
        <v>90</v>
      </c>
      <c r="F51" s="65" t="s">
        <v>53</v>
      </c>
      <c r="G51" s="66">
        <v>1</v>
      </c>
      <c r="H51" s="67">
        <v>0</v>
      </c>
      <c r="I51" s="68">
        <f>ROUND(G51*H51,P4)</f>
        <v>0</v>
      </c>
      <c r="J51" s="65" t="s">
        <v>40</v>
      </c>
      <c r="O51" s="69">
        <f>I51*0.21</f>
        <v>0</v>
      </c>
      <c r="P51" s="49">
        <v>3</v>
      </c>
    </row>
    <row r="52" spans="1:16" ht="60" x14ac:dyDescent="0.25">
      <c r="A52" s="62" t="s">
        <v>41</v>
      </c>
      <c r="B52" s="70"/>
      <c r="E52" s="64" t="s">
        <v>91</v>
      </c>
      <c r="J52" s="71"/>
    </row>
    <row r="53" spans="1:16" ht="30" x14ac:dyDescent="0.25">
      <c r="A53" s="62" t="s">
        <v>43</v>
      </c>
      <c r="B53" s="70"/>
      <c r="E53" s="64" t="s">
        <v>88</v>
      </c>
      <c r="J53" s="71"/>
    </row>
    <row r="54" spans="1:16" x14ac:dyDescent="0.25">
      <c r="A54" s="62" t="s">
        <v>35</v>
      </c>
      <c r="B54" s="62">
        <v>14</v>
      </c>
      <c r="C54" s="63" t="s">
        <v>92</v>
      </c>
      <c r="D54" s="62" t="s">
        <v>37</v>
      </c>
      <c r="E54" s="64" t="s">
        <v>93</v>
      </c>
      <c r="F54" s="65" t="s">
        <v>53</v>
      </c>
      <c r="G54" s="66">
        <v>1</v>
      </c>
      <c r="H54" s="67">
        <v>0</v>
      </c>
      <c r="I54" s="68">
        <f>ROUND(G54*H54,P4)</f>
        <v>0</v>
      </c>
      <c r="J54" s="65" t="s">
        <v>40</v>
      </c>
      <c r="O54" s="69">
        <f>I54*0.21</f>
        <v>0</v>
      </c>
      <c r="P54" s="49">
        <v>3</v>
      </c>
    </row>
    <row r="55" spans="1:16" x14ac:dyDescent="0.25">
      <c r="A55" s="62" t="s">
        <v>41</v>
      </c>
      <c r="B55" s="70"/>
      <c r="E55" s="64" t="s">
        <v>94</v>
      </c>
      <c r="J55" s="71"/>
    </row>
    <row r="56" spans="1:16" ht="30" x14ac:dyDescent="0.25">
      <c r="A56" s="62" t="s">
        <v>43</v>
      </c>
      <c r="B56" s="70"/>
      <c r="E56" s="64" t="s">
        <v>88</v>
      </c>
      <c r="J56" s="71"/>
    </row>
    <row r="57" spans="1:16" ht="30" x14ac:dyDescent="0.25">
      <c r="A57" s="62" t="s">
        <v>35</v>
      </c>
      <c r="B57" s="62">
        <v>15</v>
      </c>
      <c r="C57" s="63" t="s">
        <v>95</v>
      </c>
      <c r="D57" s="62" t="s">
        <v>37</v>
      </c>
      <c r="E57" s="64" t="s">
        <v>96</v>
      </c>
      <c r="F57" s="65" t="s">
        <v>39</v>
      </c>
      <c r="G57" s="66">
        <v>1</v>
      </c>
      <c r="H57" s="67">
        <v>0</v>
      </c>
      <c r="I57" s="68">
        <f>ROUND(G57*H57,P4)</f>
        <v>0</v>
      </c>
      <c r="J57" s="65" t="s">
        <v>40</v>
      </c>
      <c r="O57" s="69">
        <f>I57*0.21</f>
        <v>0</v>
      </c>
      <c r="P57" s="49">
        <v>3</v>
      </c>
    </row>
    <row r="58" spans="1:16" ht="30" x14ac:dyDescent="0.25">
      <c r="A58" s="62" t="s">
        <v>41</v>
      </c>
      <c r="B58" s="70"/>
      <c r="E58" s="64" t="s">
        <v>97</v>
      </c>
      <c r="J58" s="71"/>
    </row>
    <row r="59" spans="1:16" ht="30" x14ac:dyDescent="0.25">
      <c r="A59" s="62" t="s">
        <v>43</v>
      </c>
      <c r="B59" s="70"/>
      <c r="E59" s="64" t="s">
        <v>88</v>
      </c>
      <c r="J59" s="71"/>
    </row>
    <row r="60" spans="1:16" x14ac:dyDescent="0.25">
      <c r="A60" s="62" t="s">
        <v>35</v>
      </c>
      <c r="B60" s="62">
        <v>16</v>
      </c>
      <c r="C60" s="63" t="s">
        <v>98</v>
      </c>
      <c r="D60" s="62" t="s">
        <v>37</v>
      </c>
      <c r="E60" s="64" t="s">
        <v>99</v>
      </c>
      <c r="F60" s="65" t="s">
        <v>39</v>
      </c>
      <c r="G60" s="66">
        <v>1</v>
      </c>
      <c r="H60" s="67">
        <v>0</v>
      </c>
      <c r="I60" s="68">
        <f>ROUND(G60*H60,P4)</f>
        <v>0</v>
      </c>
      <c r="J60" s="65" t="s">
        <v>40</v>
      </c>
      <c r="O60" s="69">
        <f>I60*0.21</f>
        <v>0</v>
      </c>
      <c r="P60" s="49">
        <v>3</v>
      </c>
    </row>
    <row r="61" spans="1:16" ht="30" x14ac:dyDescent="0.25">
      <c r="A61" s="62" t="s">
        <v>41</v>
      </c>
      <c r="B61" s="70"/>
      <c r="E61" s="64" t="s">
        <v>100</v>
      </c>
      <c r="J61" s="71"/>
    </row>
    <row r="62" spans="1:16" ht="105" x14ac:dyDescent="0.25">
      <c r="A62" s="62" t="s">
        <v>43</v>
      </c>
      <c r="B62" s="70"/>
      <c r="E62" s="64" t="s">
        <v>101</v>
      </c>
      <c r="J62" s="71"/>
    </row>
    <row r="63" spans="1:16" x14ac:dyDescent="0.25">
      <c r="A63" s="62" t="s">
        <v>35</v>
      </c>
      <c r="B63" s="62">
        <v>17</v>
      </c>
      <c r="C63" s="63" t="s">
        <v>102</v>
      </c>
      <c r="D63" s="62" t="s">
        <v>37</v>
      </c>
      <c r="E63" s="64" t="s">
        <v>103</v>
      </c>
      <c r="F63" s="65" t="s">
        <v>39</v>
      </c>
      <c r="G63" s="66">
        <v>1</v>
      </c>
      <c r="H63" s="67">
        <v>0</v>
      </c>
      <c r="I63" s="68">
        <f>ROUND(G63*H63,P4)</f>
        <v>0</v>
      </c>
      <c r="J63" s="65" t="s">
        <v>40</v>
      </c>
      <c r="O63" s="69">
        <f>I63*0.21</f>
        <v>0</v>
      </c>
      <c r="P63" s="49">
        <v>3</v>
      </c>
    </row>
    <row r="64" spans="1:16" ht="30" x14ac:dyDescent="0.25">
      <c r="A64" s="62" t="s">
        <v>41</v>
      </c>
      <c r="B64" s="70"/>
      <c r="E64" s="64" t="s">
        <v>104</v>
      </c>
      <c r="J64" s="71"/>
    </row>
    <row r="65" spans="1:16" ht="30" x14ac:dyDescent="0.25">
      <c r="A65" s="62" t="s">
        <v>43</v>
      </c>
      <c r="B65" s="70"/>
      <c r="E65" s="64" t="s">
        <v>88</v>
      </c>
      <c r="J65" s="71"/>
    </row>
    <row r="66" spans="1:16" x14ac:dyDescent="0.25">
      <c r="A66" s="62" t="s">
        <v>35</v>
      </c>
      <c r="B66" s="62">
        <v>18</v>
      </c>
      <c r="C66" s="63" t="s">
        <v>105</v>
      </c>
      <c r="D66" s="62" t="s">
        <v>37</v>
      </c>
      <c r="E66" s="64" t="s">
        <v>106</v>
      </c>
      <c r="F66" s="65" t="s">
        <v>53</v>
      </c>
      <c r="G66" s="66">
        <v>1</v>
      </c>
      <c r="H66" s="67">
        <v>0</v>
      </c>
      <c r="I66" s="68">
        <f>ROUND(G66*H66,P4)</f>
        <v>0</v>
      </c>
      <c r="J66" s="65" t="s">
        <v>40</v>
      </c>
      <c r="O66" s="69">
        <f>I66*0.21</f>
        <v>0</v>
      </c>
      <c r="P66" s="49">
        <v>3</v>
      </c>
    </row>
    <row r="67" spans="1:16" ht="30" x14ac:dyDescent="0.25">
      <c r="A67" s="62" t="s">
        <v>41</v>
      </c>
      <c r="B67" s="70"/>
      <c r="E67" s="64" t="s">
        <v>107</v>
      </c>
      <c r="J67" s="71"/>
    </row>
    <row r="68" spans="1:16" ht="60" x14ac:dyDescent="0.25">
      <c r="A68" s="62" t="s">
        <v>43</v>
      </c>
      <c r="B68" s="70"/>
      <c r="E68" s="64" t="s">
        <v>84</v>
      </c>
      <c r="J68" s="71"/>
    </row>
    <row r="69" spans="1:16" x14ac:dyDescent="0.25">
      <c r="A69" s="62" t="s">
        <v>35</v>
      </c>
      <c r="B69" s="62">
        <v>19</v>
      </c>
      <c r="C69" s="63" t="s">
        <v>108</v>
      </c>
      <c r="D69" s="62" t="s">
        <v>37</v>
      </c>
      <c r="E69" s="64" t="s">
        <v>109</v>
      </c>
      <c r="F69" s="65" t="s">
        <v>53</v>
      </c>
      <c r="G69" s="66">
        <v>1</v>
      </c>
      <c r="H69" s="67">
        <v>0</v>
      </c>
      <c r="I69" s="68">
        <f>ROUND(G69*H69,P4)</f>
        <v>0</v>
      </c>
      <c r="J69" s="65" t="s">
        <v>40</v>
      </c>
      <c r="O69" s="69">
        <f>I69*0.21</f>
        <v>0</v>
      </c>
      <c r="P69" s="49">
        <v>3</v>
      </c>
    </row>
    <row r="70" spans="1:16" x14ac:dyDescent="0.25">
      <c r="A70" s="62" t="s">
        <v>41</v>
      </c>
      <c r="B70" s="70"/>
      <c r="E70" s="64" t="s">
        <v>110</v>
      </c>
      <c r="J70" s="71"/>
    </row>
    <row r="71" spans="1:16" ht="90" x14ac:dyDescent="0.25">
      <c r="A71" s="62" t="s">
        <v>43</v>
      </c>
      <c r="B71" s="70"/>
      <c r="E71" s="64" t="s">
        <v>111</v>
      </c>
      <c r="J71" s="71"/>
    </row>
    <row r="72" spans="1:16" x14ac:dyDescent="0.25">
      <c r="A72" s="62" t="s">
        <v>35</v>
      </c>
      <c r="B72" s="62">
        <v>20</v>
      </c>
      <c r="C72" s="63" t="s">
        <v>112</v>
      </c>
      <c r="D72" s="62" t="s">
        <v>73</v>
      </c>
      <c r="E72" s="64" t="s">
        <v>113</v>
      </c>
      <c r="F72" s="65" t="s">
        <v>39</v>
      </c>
      <c r="G72" s="66">
        <v>1</v>
      </c>
      <c r="H72" s="67">
        <v>0</v>
      </c>
      <c r="I72" s="68">
        <f>ROUND(G72*H72,P4)</f>
        <v>0</v>
      </c>
      <c r="J72" s="65" t="s">
        <v>40</v>
      </c>
      <c r="O72" s="69">
        <f>I72*0.21</f>
        <v>0</v>
      </c>
      <c r="P72" s="49">
        <v>3</v>
      </c>
    </row>
    <row r="73" spans="1:16" x14ac:dyDescent="0.25">
      <c r="A73" s="62" t="s">
        <v>41</v>
      </c>
      <c r="B73" s="70"/>
      <c r="E73" s="64" t="s">
        <v>114</v>
      </c>
      <c r="J73" s="71"/>
    </row>
    <row r="74" spans="1:16" ht="30" x14ac:dyDescent="0.25">
      <c r="A74" s="62" t="s">
        <v>43</v>
      </c>
      <c r="B74" s="70"/>
      <c r="E74" s="64" t="s">
        <v>115</v>
      </c>
      <c r="J74" s="71"/>
    </row>
    <row r="75" spans="1:16" x14ac:dyDescent="0.25">
      <c r="A75" s="62" t="s">
        <v>35</v>
      </c>
      <c r="B75" s="62">
        <v>21</v>
      </c>
      <c r="C75" s="63" t="s">
        <v>112</v>
      </c>
      <c r="D75" s="62" t="s">
        <v>77</v>
      </c>
      <c r="E75" s="64" t="s">
        <v>116</v>
      </c>
      <c r="F75" s="65" t="s">
        <v>39</v>
      </c>
      <c r="G75" s="66">
        <v>1</v>
      </c>
      <c r="H75" s="67">
        <v>0</v>
      </c>
      <c r="I75" s="68">
        <f>ROUND(G75*H75,P4)</f>
        <v>0</v>
      </c>
      <c r="J75" s="65" t="s">
        <v>40</v>
      </c>
      <c r="O75" s="69">
        <f>I75*0.21</f>
        <v>0</v>
      </c>
      <c r="P75" s="49">
        <v>3</v>
      </c>
    </row>
    <row r="76" spans="1:16" ht="45" x14ac:dyDescent="0.25">
      <c r="A76" s="62" t="s">
        <v>41</v>
      </c>
      <c r="B76" s="70"/>
      <c r="E76" s="64" t="s">
        <v>117</v>
      </c>
      <c r="J76" s="71"/>
    </row>
    <row r="77" spans="1:16" ht="60" x14ac:dyDescent="0.25">
      <c r="A77" s="62" t="s">
        <v>43</v>
      </c>
      <c r="B77" s="70"/>
      <c r="E77" s="64" t="s">
        <v>84</v>
      </c>
      <c r="J77" s="71"/>
    </row>
    <row r="78" spans="1:16" x14ac:dyDescent="0.25">
      <c r="A78" s="62" t="s">
        <v>35</v>
      </c>
      <c r="B78" s="62">
        <v>22</v>
      </c>
      <c r="C78" s="63" t="s">
        <v>118</v>
      </c>
      <c r="D78" s="62" t="s">
        <v>37</v>
      </c>
      <c r="E78" s="64" t="s">
        <v>119</v>
      </c>
      <c r="F78" s="65" t="s">
        <v>39</v>
      </c>
      <c r="G78" s="66">
        <v>1</v>
      </c>
      <c r="H78" s="67">
        <v>0</v>
      </c>
      <c r="I78" s="68">
        <f>ROUND(G78*H78,P4)</f>
        <v>0</v>
      </c>
      <c r="J78" s="65" t="s">
        <v>40</v>
      </c>
      <c r="O78" s="69">
        <f>I78*0.21</f>
        <v>0</v>
      </c>
      <c r="P78" s="49">
        <v>3</v>
      </c>
    </row>
    <row r="79" spans="1:16" ht="30" x14ac:dyDescent="0.25">
      <c r="A79" s="62" t="s">
        <v>41</v>
      </c>
      <c r="B79" s="70"/>
      <c r="E79" s="64" t="s">
        <v>120</v>
      </c>
      <c r="J79" s="71"/>
    </row>
    <row r="80" spans="1:16" ht="30" x14ac:dyDescent="0.25">
      <c r="A80" s="62" t="s">
        <v>43</v>
      </c>
      <c r="B80" s="72"/>
      <c r="C80" s="73"/>
      <c r="D80" s="73"/>
      <c r="E80" s="64" t="s">
        <v>88</v>
      </c>
      <c r="F80" s="73"/>
      <c r="G80" s="73"/>
      <c r="H80" s="73"/>
      <c r="I80" s="73"/>
      <c r="J80" s="74"/>
    </row>
  </sheetData>
  <sheetProtection algorithmName="SHA-512" hashValue="ilID8eLPOvqtmnj8aIAQnuo78qysYc48CdnJgeHa6FsjBcHsZ/tLoy+4aBoVi8mpZkf53/KeK/ny7o/xKP7SAQ==" saltValue="FeKEQtHaO26igmJA8HG32g==" spinCount="100000" sheet="1" objects="1" scenarios="1"/>
  <mergeCells count="16">
    <mergeCell ref="E6:G6"/>
    <mergeCell ref="E7:G7"/>
    <mergeCell ref="E9:E10"/>
    <mergeCell ref="F9:F10"/>
    <mergeCell ref="G9:G10"/>
    <mergeCell ref="H9:I9"/>
    <mergeCell ref="J9:J10"/>
    <mergeCell ref="A9:A10"/>
    <mergeCell ref="B9:B10"/>
    <mergeCell ref="C9:C10"/>
    <mergeCell ref="D9:D10"/>
    <mergeCell ref="B5:C5"/>
    <mergeCell ref="B4:C4"/>
    <mergeCell ref="B3:C3"/>
    <mergeCell ref="B6:C6"/>
    <mergeCell ref="B7:C7"/>
  </mergeCells>
  <pageMargins left="0.7" right="0.7" top="0.48" bottom="0.55000000000000004" header="0.3" footer="0.3"/>
  <pageSetup scale="52" fitToHeight="0" orientation="portrait" r:id="rId1"/>
  <headerFooter>
    <oddFooter>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7"/>
  <sheetViews>
    <sheetView tabSelected="1" topLeftCell="B1" zoomScale="80" zoomScaleNormal="80" workbookViewId="0"/>
  </sheetViews>
  <sheetFormatPr defaultRowHeight="15" x14ac:dyDescent="0.25"/>
  <cols>
    <col min="1" max="1" width="9.140625" hidden="1"/>
    <col min="2" max="2" width="7.28515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6"/>
      <c r="C1" s="7"/>
      <c r="D1" s="7"/>
      <c r="E1" s="8"/>
      <c r="F1" s="7"/>
      <c r="G1" s="7"/>
      <c r="H1" s="7"/>
      <c r="I1" s="7"/>
      <c r="J1" s="9"/>
      <c r="P1">
        <v>3</v>
      </c>
    </row>
    <row r="2" spans="1:16" ht="33" customHeight="1" x14ac:dyDescent="0.25">
      <c r="A2" s="1"/>
      <c r="B2" s="10"/>
      <c r="C2" s="2"/>
      <c r="D2" s="2"/>
      <c r="E2" s="82" t="s">
        <v>10</v>
      </c>
      <c r="F2" s="2"/>
      <c r="G2" s="2"/>
      <c r="H2" s="2"/>
      <c r="I2" s="2"/>
      <c r="J2" s="11"/>
    </row>
    <row r="3" spans="1:16" ht="28.15" customHeight="1" x14ac:dyDescent="0.25">
      <c r="A3" s="2" t="s">
        <v>11</v>
      </c>
      <c r="B3" s="112" t="s">
        <v>12</v>
      </c>
      <c r="C3" s="113"/>
      <c r="D3" s="43" t="s">
        <v>13</v>
      </c>
      <c r="E3" s="12" t="s">
        <v>14</v>
      </c>
      <c r="F3" s="2"/>
      <c r="G3" s="2"/>
      <c r="H3" s="13" t="s">
        <v>8</v>
      </c>
      <c r="I3" s="14">
        <f>SUMIFS(I12:I77,A12:A77,"SD")</f>
        <v>0</v>
      </c>
      <c r="J3" s="11"/>
      <c r="O3">
        <v>0</v>
      </c>
      <c r="P3">
        <v>2</v>
      </c>
    </row>
    <row r="4" spans="1:16" ht="28.15" customHeight="1" x14ac:dyDescent="0.25">
      <c r="A4" s="2" t="s">
        <v>15</v>
      </c>
      <c r="B4" s="112" t="s">
        <v>16</v>
      </c>
      <c r="C4" s="113"/>
      <c r="D4" s="43" t="s">
        <v>121</v>
      </c>
      <c r="E4" s="12" t="s">
        <v>122</v>
      </c>
      <c r="F4" s="2"/>
      <c r="G4" s="2"/>
      <c r="H4" s="2"/>
      <c r="I4" s="2"/>
      <c r="J4" s="11"/>
      <c r="O4">
        <v>0.12</v>
      </c>
      <c r="P4">
        <v>2</v>
      </c>
    </row>
    <row r="5" spans="1:16" ht="28.15" customHeight="1" x14ac:dyDescent="0.25">
      <c r="A5" s="2" t="s">
        <v>19</v>
      </c>
      <c r="B5" s="112" t="s">
        <v>20</v>
      </c>
      <c r="C5" s="113"/>
      <c r="D5" s="43" t="s">
        <v>8</v>
      </c>
      <c r="E5" s="12" t="s">
        <v>9</v>
      </c>
      <c r="F5" s="2"/>
      <c r="G5" s="2"/>
      <c r="H5" s="2"/>
      <c r="I5" s="2"/>
      <c r="J5" s="11"/>
      <c r="O5">
        <v>0.21</v>
      </c>
    </row>
    <row r="6" spans="1:16" s="49" customFormat="1" x14ac:dyDescent="0.25">
      <c r="A6" s="45"/>
      <c r="B6" s="114" t="s">
        <v>623</v>
      </c>
      <c r="C6" s="115"/>
      <c r="D6" s="53"/>
      <c r="E6" s="120" t="str">
        <f>+Rekapitulace!B8</f>
        <v xml:space="preserve">(Vyplň údaj) </v>
      </c>
      <c r="F6" s="120"/>
      <c r="G6" s="120"/>
      <c r="H6" s="76" t="s">
        <v>618</v>
      </c>
      <c r="I6" s="80">
        <f>+Rekapitulace!F8</f>
        <v>0</v>
      </c>
      <c r="J6" s="51"/>
    </row>
    <row r="7" spans="1:16" s="49" customFormat="1" x14ac:dyDescent="0.25">
      <c r="A7" s="45"/>
      <c r="B7" s="114"/>
      <c r="C7" s="115"/>
      <c r="D7" s="53"/>
      <c r="E7" s="120" t="str">
        <f>+Rekapitulace!B9</f>
        <v>(Vyplň údaj)</v>
      </c>
      <c r="F7" s="120"/>
      <c r="G7" s="120"/>
      <c r="H7" s="77" t="s">
        <v>619</v>
      </c>
      <c r="I7" s="80">
        <f>+Rekapitulace!F9</f>
        <v>0</v>
      </c>
      <c r="J7" s="51"/>
    </row>
    <row r="8" spans="1:16" s="49" customFormat="1" ht="20.25" x14ac:dyDescent="0.25">
      <c r="A8" s="45"/>
      <c r="B8" s="83"/>
      <c r="C8" s="84"/>
      <c r="D8" s="84"/>
      <c r="E8" s="85"/>
      <c r="F8" s="86"/>
      <c r="G8" s="86"/>
      <c r="H8" s="84"/>
      <c r="I8" s="84"/>
      <c r="J8" s="87"/>
    </row>
    <row r="9" spans="1:16" x14ac:dyDescent="0.25">
      <c r="A9" s="118" t="s">
        <v>21</v>
      </c>
      <c r="B9" s="119" t="s">
        <v>22</v>
      </c>
      <c r="C9" s="116" t="s">
        <v>23</v>
      </c>
      <c r="D9" s="116" t="s">
        <v>24</v>
      </c>
      <c r="E9" s="116" t="s">
        <v>25</v>
      </c>
      <c r="F9" s="116" t="s">
        <v>26</v>
      </c>
      <c r="G9" s="116" t="s">
        <v>27</v>
      </c>
      <c r="H9" s="116" t="s">
        <v>28</v>
      </c>
      <c r="I9" s="116"/>
      <c r="J9" s="117" t="s">
        <v>29</v>
      </c>
    </row>
    <row r="10" spans="1:16" x14ac:dyDescent="0.25">
      <c r="A10" s="118"/>
      <c r="B10" s="119"/>
      <c r="C10" s="116"/>
      <c r="D10" s="116"/>
      <c r="E10" s="116"/>
      <c r="F10" s="116"/>
      <c r="G10" s="116"/>
      <c r="H10" s="3" t="s">
        <v>30</v>
      </c>
      <c r="I10" s="3" t="s">
        <v>31</v>
      </c>
      <c r="J10" s="117"/>
    </row>
    <row r="11" spans="1:16" x14ac:dyDescent="0.25">
      <c r="A11" s="17">
        <v>0</v>
      </c>
      <c r="B11" s="15">
        <v>1</v>
      </c>
      <c r="C11" s="18">
        <v>2</v>
      </c>
      <c r="D11" s="3">
        <v>3</v>
      </c>
      <c r="E11" s="18">
        <v>4</v>
      </c>
      <c r="F11" s="3">
        <v>5</v>
      </c>
      <c r="G11" s="3">
        <v>6</v>
      </c>
      <c r="H11" s="3">
        <v>7</v>
      </c>
      <c r="I11" s="18">
        <v>8</v>
      </c>
      <c r="J11" s="16">
        <v>9</v>
      </c>
    </row>
    <row r="12" spans="1:16" x14ac:dyDescent="0.25">
      <c r="A12" s="19" t="s">
        <v>32</v>
      </c>
      <c r="B12" s="20"/>
      <c r="C12" s="21" t="s">
        <v>123</v>
      </c>
      <c r="D12" s="22"/>
      <c r="E12" s="19" t="s">
        <v>124</v>
      </c>
      <c r="F12" s="22"/>
      <c r="G12" s="22"/>
      <c r="H12" s="22"/>
      <c r="I12" s="23">
        <f>SUMIFS(I13:I36,A13:A36,"P")</f>
        <v>0</v>
      </c>
      <c r="J12" s="24"/>
    </row>
    <row r="13" spans="1:16" x14ac:dyDescent="0.25">
      <c r="A13" s="25" t="s">
        <v>35</v>
      </c>
      <c r="B13" s="25">
        <v>1</v>
      </c>
      <c r="C13" s="26" t="s">
        <v>125</v>
      </c>
      <c r="D13" s="25" t="s">
        <v>73</v>
      </c>
      <c r="E13" s="27" t="s">
        <v>126</v>
      </c>
      <c r="F13" s="28" t="s">
        <v>127</v>
      </c>
      <c r="G13" s="29">
        <v>74.581000000000003</v>
      </c>
      <c r="H13" s="30">
        <v>0</v>
      </c>
      <c r="I13" s="31">
        <f>ROUND(G13*H13,P4)</f>
        <v>0</v>
      </c>
      <c r="J13" s="28" t="s">
        <v>40</v>
      </c>
      <c r="O13" s="32">
        <f>I13*0.21</f>
        <v>0</v>
      </c>
      <c r="P13">
        <v>3</v>
      </c>
    </row>
    <row r="14" spans="1:16" ht="30" x14ac:dyDescent="0.25">
      <c r="A14" s="25" t="s">
        <v>41</v>
      </c>
      <c r="B14" s="33"/>
      <c r="E14" s="27" t="s">
        <v>128</v>
      </c>
      <c r="J14" s="34"/>
    </row>
    <row r="15" spans="1:16" x14ac:dyDescent="0.25">
      <c r="A15" s="25" t="s">
        <v>129</v>
      </c>
      <c r="B15" s="33"/>
      <c r="E15" s="38" t="s">
        <v>130</v>
      </c>
      <c r="J15" s="34"/>
    </row>
    <row r="16" spans="1:16" ht="30" x14ac:dyDescent="0.25">
      <c r="A16" s="25" t="s">
        <v>43</v>
      </c>
      <c r="B16" s="33"/>
      <c r="E16" s="27" t="s">
        <v>131</v>
      </c>
      <c r="J16" s="34"/>
    </row>
    <row r="17" spans="1:16" x14ac:dyDescent="0.25">
      <c r="A17" s="25" t="s">
        <v>35</v>
      </c>
      <c r="B17" s="25">
        <v>2</v>
      </c>
      <c r="C17" s="26" t="s">
        <v>125</v>
      </c>
      <c r="D17" s="25" t="s">
        <v>77</v>
      </c>
      <c r="E17" s="27" t="s">
        <v>126</v>
      </c>
      <c r="F17" s="28" t="s">
        <v>127</v>
      </c>
      <c r="G17" s="29">
        <v>12.48</v>
      </c>
      <c r="H17" s="30">
        <v>0</v>
      </c>
      <c r="I17" s="31">
        <f>ROUND(G17*H17,P4)</f>
        <v>0</v>
      </c>
      <c r="J17" s="28" t="s">
        <v>40</v>
      </c>
      <c r="O17" s="32">
        <f>I17*0.21</f>
        <v>0</v>
      </c>
      <c r="P17">
        <v>3</v>
      </c>
    </row>
    <row r="18" spans="1:16" x14ac:dyDescent="0.25">
      <c r="A18" s="25" t="s">
        <v>41</v>
      </c>
      <c r="B18" s="33"/>
      <c r="E18" s="27" t="s">
        <v>132</v>
      </c>
      <c r="J18" s="34"/>
    </row>
    <row r="19" spans="1:16" x14ac:dyDescent="0.25">
      <c r="A19" s="25" t="s">
        <v>129</v>
      </c>
      <c r="B19" s="33"/>
      <c r="E19" s="38" t="s">
        <v>133</v>
      </c>
      <c r="J19" s="34"/>
    </row>
    <row r="20" spans="1:16" ht="75" x14ac:dyDescent="0.25">
      <c r="A20" s="25" t="s">
        <v>43</v>
      </c>
      <c r="B20" s="33"/>
      <c r="E20" s="27" t="s">
        <v>134</v>
      </c>
      <c r="J20" s="34"/>
    </row>
    <row r="21" spans="1:16" x14ac:dyDescent="0.25">
      <c r="A21" s="25" t="s">
        <v>35</v>
      </c>
      <c r="B21" s="25">
        <v>3</v>
      </c>
      <c r="C21" s="26" t="s">
        <v>125</v>
      </c>
      <c r="D21" s="25" t="s">
        <v>79</v>
      </c>
      <c r="E21" s="27" t="s">
        <v>126</v>
      </c>
      <c r="F21" s="28" t="s">
        <v>127</v>
      </c>
      <c r="G21" s="29">
        <v>100.67100000000001</v>
      </c>
      <c r="H21" s="30">
        <v>0</v>
      </c>
      <c r="I21" s="31">
        <f>ROUND(G21*H21,P4)</f>
        <v>0</v>
      </c>
      <c r="J21" s="28" t="s">
        <v>40</v>
      </c>
      <c r="O21" s="32">
        <f>I21*0.21</f>
        <v>0</v>
      </c>
      <c r="P21">
        <v>3</v>
      </c>
    </row>
    <row r="22" spans="1:16" x14ac:dyDescent="0.25">
      <c r="A22" s="25" t="s">
        <v>41</v>
      </c>
      <c r="B22" s="33"/>
      <c r="E22" s="27" t="s">
        <v>135</v>
      </c>
      <c r="J22" s="34"/>
    </row>
    <row r="23" spans="1:16" x14ac:dyDescent="0.25">
      <c r="A23" s="25" t="s">
        <v>129</v>
      </c>
      <c r="B23" s="33"/>
      <c r="E23" s="38" t="s">
        <v>136</v>
      </c>
      <c r="J23" s="34"/>
    </row>
    <row r="24" spans="1:16" ht="75" x14ac:dyDescent="0.25">
      <c r="A24" s="25" t="s">
        <v>43</v>
      </c>
      <c r="B24" s="33"/>
      <c r="E24" s="27" t="s">
        <v>134</v>
      </c>
      <c r="J24" s="34"/>
    </row>
    <row r="25" spans="1:16" x14ac:dyDescent="0.25">
      <c r="A25" s="25" t="s">
        <v>35</v>
      </c>
      <c r="B25" s="25">
        <v>4</v>
      </c>
      <c r="C25" s="26" t="s">
        <v>125</v>
      </c>
      <c r="D25" s="25" t="s">
        <v>137</v>
      </c>
      <c r="E25" s="27" t="s">
        <v>126</v>
      </c>
      <c r="F25" s="28" t="s">
        <v>127</v>
      </c>
      <c r="G25" s="29">
        <v>2.4750000000000001</v>
      </c>
      <c r="H25" s="30">
        <v>0</v>
      </c>
      <c r="I25" s="31">
        <f>ROUND(G25*H25,P4)</f>
        <v>0</v>
      </c>
      <c r="J25" s="28" t="s">
        <v>40</v>
      </c>
      <c r="O25" s="32">
        <f>I25*0.21</f>
        <v>0</v>
      </c>
      <c r="P25">
        <v>3</v>
      </c>
    </row>
    <row r="26" spans="1:16" x14ac:dyDescent="0.25">
      <c r="A26" s="25" t="s">
        <v>41</v>
      </c>
      <c r="B26" s="33"/>
      <c r="E26" s="27" t="s">
        <v>138</v>
      </c>
      <c r="J26" s="34"/>
    </row>
    <row r="27" spans="1:16" x14ac:dyDescent="0.25">
      <c r="A27" s="25" t="s">
        <v>129</v>
      </c>
      <c r="B27" s="33"/>
      <c r="E27" s="38" t="s">
        <v>139</v>
      </c>
      <c r="J27" s="34"/>
    </row>
    <row r="28" spans="1:16" ht="75" x14ac:dyDescent="0.25">
      <c r="A28" s="25" t="s">
        <v>43</v>
      </c>
      <c r="B28" s="33"/>
      <c r="E28" s="27" t="s">
        <v>134</v>
      </c>
      <c r="J28" s="34"/>
    </row>
    <row r="29" spans="1:16" x14ac:dyDescent="0.25">
      <c r="A29" s="25" t="s">
        <v>35</v>
      </c>
      <c r="B29" s="25">
        <v>5</v>
      </c>
      <c r="C29" s="26" t="s">
        <v>125</v>
      </c>
      <c r="D29" s="25" t="s">
        <v>140</v>
      </c>
      <c r="E29" s="27" t="s">
        <v>126</v>
      </c>
      <c r="F29" s="28" t="s">
        <v>127</v>
      </c>
      <c r="G29" s="29">
        <v>22.56</v>
      </c>
      <c r="H29" s="30">
        <v>0</v>
      </c>
      <c r="I29" s="31">
        <f>ROUND(G29*H29,P4)</f>
        <v>0</v>
      </c>
      <c r="J29" s="28" t="s">
        <v>40</v>
      </c>
      <c r="O29" s="32">
        <f>I29*0.21</f>
        <v>0</v>
      </c>
      <c r="P29">
        <v>3</v>
      </c>
    </row>
    <row r="30" spans="1:16" ht="45" x14ac:dyDescent="0.25">
      <c r="A30" s="25" t="s">
        <v>41</v>
      </c>
      <c r="B30" s="33"/>
      <c r="E30" s="27" t="s">
        <v>141</v>
      </c>
      <c r="J30" s="34"/>
    </row>
    <row r="31" spans="1:16" x14ac:dyDescent="0.25">
      <c r="A31" s="25" t="s">
        <v>129</v>
      </c>
      <c r="B31" s="33"/>
      <c r="E31" s="38" t="s">
        <v>142</v>
      </c>
      <c r="J31" s="34"/>
    </row>
    <row r="32" spans="1:16" ht="75" x14ac:dyDescent="0.25">
      <c r="A32" s="25" t="s">
        <v>43</v>
      </c>
      <c r="B32" s="33"/>
      <c r="E32" s="27" t="s">
        <v>134</v>
      </c>
      <c r="J32" s="34"/>
    </row>
    <row r="33" spans="1:16" x14ac:dyDescent="0.25">
      <c r="A33" s="25" t="s">
        <v>35</v>
      </c>
      <c r="B33" s="25">
        <v>6</v>
      </c>
      <c r="C33" s="26" t="s">
        <v>125</v>
      </c>
      <c r="D33" s="25" t="s">
        <v>143</v>
      </c>
      <c r="E33" s="27" t="s">
        <v>126</v>
      </c>
      <c r="F33" s="28" t="s">
        <v>127</v>
      </c>
      <c r="G33" s="29">
        <v>0.14399999999999999</v>
      </c>
      <c r="H33" s="30">
        <v>0</v>
      </c>
      <c r="I33" s="31">
        <f>ROUND(G33*H33,P4)</f>
        <v>0</v>
      </c>
      <c r="J33" s="28" t="s">
        <v>40</v>
      </c>
      <c r="O33" s="32">
        <f>I33*0.21</f>
        <v>0</v>
      </c>
      <c r="P33">
        <v>3</v>
      </c>
    </row>
    <row r="34" spans="1:16" ht="30" x14ac:dyDescent="0.25">
      <c r="A34" s="25" t="s">
        <v>41</v>
      </c>
      <c r="B34" s="33"/>
      <c r="E34" s="27" t="s">
        <v>144</v>
      </c>
      <c r="J34" s="34"/>
    </row>
    <row r="35" spans="1:16" x14ac:dyDescent="0.25">
      <c r="A35" s="25" t="s">
        <v>129</v>
      </c>
      <c r="B35" s="33"/>
      <c r="E35" s="38" t="s">
        <v>145</v>
      </c>
      <c r="J35" s="34"/>
    </row>
    <row r="36" spans="1:16" ht="75" x14ac:dyDescent="0.25">
      <c r="A36" s="25" t="s">
        <v>43</v>
      </c>
      <c r="B36" s="33"/>
      <c r="E36" s="27" t="s">
        <v>134</v>
      </c>
      <c r="J36" s="34"/>
    </row>
    <row r="37" spans="1:16" x14ac:dyDescent="0.25">
      <c r="A37" s="19" t="s">
        <v>32</v>
      </c>
      <c r="B37" s="20"/>
      <c r="C37" s="21" t="s">
        <v>8</v>
      </c>
      <c r="D37" s="22"/>
      <c r="E37" s="19" t="s">
        <v>146</v>
      </c>
      <c r="F37" s="22"/>
      <c r="G37" s="22"/>
      <c r="H37" s="22"/>
      <c r="I37" s="23">
        <f>SUMIFS(I38:I52,A38:A52,"P")</f>
        <v>0</v>
      </c>
      <c r="J37" s="24"/>
    </row>
    <row r="38" spans="1:16" ht="30" x14ac:dyDescent="0.25">
      <c r="A38" s="25" t="s">
        <v>35</v>
      </c>
      <c r="B38" s="25">
        <v>7</v>
      </c>
      <c r="C38" s="26" t="s">
        <v>147</v>
      </c>
      <c r="D38" s="25" t="s">
        <v>37</v>
      </c>
      <c r="E38" s="27" t="s">
        <v>148</v>
      </c>
      <c r="F38" s="28" t="s">
        <v>149</v>
      </c>
      <c r="G38" s="29">
        <v>39.253</v>
      </c>
      <c r="H38" s="30">
        <v>0</v>
      </c>
      <c r="I38" s="31">
        <f>ROUND(G38*H38,P4)</f>
        <v>0</v>
      </c>
      <c r="J38" s="28" t="s">
        <v>40</v>
      </c>
      <c r="O38" s="32">
        <f>I38*0.21</f>
        <v>0</v>
      </c>
      <c r="P38">
        <v>3</v>
      </c>
    </row>
    <row r="39" spans="1:16" ht="120" x14ac:dyDescent="0.25">
      <c r="A39" s="25" t="s">
        <v>41</v>
      </c>
      <c r="B39" s="33"/>
      <c r="E39" s="27" t="s">
        <v>150</v>
      </c>
      <c r="J39" s="34"/>
    </row>
    <row r="40" spans="1:16" x14ac:dyDescent="0.25">
      <c r="A40" s="25" t="s">
        <v>129</v>
      </c>
      <c r="B40" s="33"/>
      <c r="E40" s="38" t="s">
        <v>151</v>
      </c>
      <c r="J40" s="34"/>
    </row>
    <row r="41" spans="1:16" ht="120" x14ac:dyDescent="0.25">
      <c r="A41" s="25" t="s">
        <v>43</v>
      </c>
      <c r="B41" s="33"/>
      <c r="E41" s="27" t="s">
        <v>152</v>
      </c>
      <c r="J41" s="34"/>
    </row>
    <row r="42" spans="1:16" ht="30" x14ac:dyDescent="0.25">
      <c r="A42" s="25" t="s">
        <v>35</v>
      </c>
      <c r="B42" s="25">
        <v>8</v>
      </c>
      <c r="C42" s="26" t="s">
        <v>153</v>
      </c>
      <c r="D42" s="25" t="s">
        <v>37</v>
      </c>
      <c r="E42" s="27" t="s">
        <v>154</v>
      </c>
      <c r="F42" s="28" t="s">
        <v>149</v>
      </c>
      <c r="G42" s="29">
        <v>39.253</v>
      </c>
      <c r="H42" s="30">
        <v>0</v>
      </c>
      <c r="I42" s="31">
        <f>ROUND(G42*H42,P4)</f>
        <v>0</v>
      </c>
      <c r="J42" s="28" t="s">
        <v>40</v>
      </c>
      <c r="O42" s="32">
        <f>I42*0.21</f>
        <v>0</v>
      </c>
      <c r="P42">
        <v>3</v>
      </c>
    </row>
    <row r="43" spans="1:16" ht="90" x14ac:dyDescent="0.25">
      <c r="A43" s="25" t="s">
        <v>41</v>
      </c>
      <c r="B43" s="33"/>
      <c r="E43" s="27" t="s">
        <v>155</v>
      </c>
      <c r="J43" s="34"/>
    </row>
    <row r="44" spans="1:16" x14ac:dyDescent="0.25">
      <c r="A44" s="25" t="s">
        <v>129</v>
      </c>
      <c r="B44" s="33"/>
      <c r="E44" s="38" t="s">
        <v>151</v>
      </c>
      <c r="J44" s="34"/>
    </row>
    <row r="45" spans="1:16" ht="120" x14ac:dyDescent="0.25">
      <c r="A45" s="25" t="s">
        <v>43</v>
      </c>
      <c r="B45" s="33"/>
      <c r="E45" s="27" t="s">
        <v>152</v>
      </c>
      <c r="J45" s="34"/>
    </row>
    <row r="46" spans="1:16" x14ac:dyDescent="0.25">
      <c r="A46" s="25" t="s">
        <v>35</v>
      </c>
      <c r="B46" s="25">
        <v>9</v>
      </c>
      <c r="C46" s="26" t="s">
        <v>156</v>
      </c>
      <c r="D46" s="25" t="s">
        <v>37</v>
      </c>
      <c r="E46" s="27" t="s">
        <v>157</v>
      </c>
      <c r="F46" s="28" t="s">
        <v>149</v>
      </c>
      <c r="G46" s="29">
        <v>9.4</v>
      </c>
      <c r="H46" s="30">
        <v>0</v>
      </c>
      <c r="I46" s="31">
        <f>ROUND(G46*H46,P4)</f>
        <v>0</v>
      </c>
      <c r="J46" s="28" t="s">
        <v>40</v>
      </c>
      <c r="O46" s="32">
        <f>I46*0.21</f>
        <v>0</v>
      </c>
      <c r="P46">
        <v>3</v>
      </c>
    </row>
    <row r="47" spans="1:16" ht="135" x14ac:dyDescent="0.25">
      <c r="A47" s="25" t="s">
        <v>41</v>
      </c>
      <c r="B47" s="33"/>
      <c r="E47" s="27" t="s">
        <v>158</v>
      </c>
      <c r="J47" s="34"/>
    </row>
    <row r="48" spans="1:16" x14ac:dyDescent="0.25">
      <c r="A48" s="25" t="s">
        <v>129</v>
      </c>
      <c r="B48" s="33"/>
      <c r="E48" s="38" t="s">
        <v>159</v>
      </c>
      <c r="J48" s="34"/>
    </row>
    <row r="49" spans="1:16" ht="120" x14ac:dyDescent="0.25">
      <c r="A49" s="25" t="s">
        <v>43</v>
      </c>
      <c r="B49" s="33"/>
      <c r="E49" s="27" t="s">
        <v>152</v>
      </c>
      <c r="J49" s="34"/>
    </row>
    <row r="50" spans="1:16" x14ac:dyDescent="0.25">
      <c r="A50" s="25" t="s">
        <v>35</v>
      </c>
      <c r="B50" s="25">
        <v>10</v>
      </c>
      <c r="C50" s="26" t="s">
        <v>160</v>
      </c>
      <c r="D50" s="25" t="s">
        <v>37</v>
      </c>
      <c r="E50" s="27" t="s">
        <v>161</v>
      </c>
      <c r="F50" s="28" t="s">
        <v>149</v>
      </c>
      <c r="G50" s="29">
        <v>39.253</v>
      </c>
      <c r="H50" s="30">
        <v>0</v>
      </c>
      <c r="I50" s="31">
        <f>ROUND(G50*H50,P4)</f>
        <v>0</v>
      </c>
      <c r="J50" s="28" t="s">
        <v>40</v>
      </c>
      <c r="O50" s="32">
        <f>I50*0.21</f>
        <v>0</v>
      </c>
      <c r="P50">
        <v>3</v>
      </c>
    </row>
    <row r="51" spans="1:16" x14ac:dyDescent="0.25">
      <c r="A51" s="25" t="s">
        <v>41</v>
      </c>
      <c r="B51" s="33"/>
      <c r="E51" s="27" t="s">
        <v>162</v>
      </c>
      <c r="J51" s="34"/>
    </row>
    <row r="52" spans="1:16" ht="285" x14ac:dyDescent="0.25">
      <c r="A52" s="25" t="s">
        <v>43</v>
      </c>
      <c r="B52" s="33"/>
      <c r="E52" s="27" t="s">
        <v>163</v>
      </c>
      <c r="J52" s="34"/>
    </row>
    <row r="53" spans="1:16" x14ac:dyDescent="0.25">
      <c r="A53" s="19" t="s">
        <v>32</v>
      </c>
      <c r="B53" s="20"/>
      <c r="C53" s="21" t="s">
        <v>164</v>
      </c>
      <c r="D53" s="22"/>
      <c r="E53" s="19" t="s">
        <v>165</v>
      </c>
      <c r="F53" s="22"/>
      <c r="G53" s="22"/>
      <c r="H53" s="22"/>
      <c r="I53" s="23">
        <f>SUMIFS(I54:I77,A54:A77,"P")</f>
        <v>0</v>
      </c>
      <c r="J53" s="24"/>
    </row>
    <row r="54" spans="1:16" x14ac:dyDescent="0.25">
      <c r="A54" s="25" t="s">
        <v>35</v>
      </c>
      <c r="B54" s="25">
        <v>11</v>
      </c>
      <c r="C54" s="26" t="s">
        <v>166</v>
      </c>
      <c r="D54" s="25" t="s">
        <v>37</v>
      </c>
      <c r="E54" s="27" t="s">
        <v>167</v>
      </c>
      <c r="F54" s="28" t="s">
        <v>168</v>
      </c>
      <c r="G54" s="29">
        <v>12</v>
      </c>
      <c r="H54" s="30">
        <v>0</v>
      </c>
      <c r="I54" s="31">
        <f>ROUND(G54*H54,P4)</f>
        <v>0</v>
      </c>
      <c r="J54" s="28" t="s">
        <v>40</v>
      </c>
      <c r="O54" s="32">
        <f>I54*0.21</f>
        <v>0</v>
      </c>
      <c r="P54">
        <v>3</v>
      </c>
    </row>
    <row r="55" spans="1:16" ht="30" x14ac:dyDescent="0.25">
      <c r="A55" s="25" t="s">
        <v>41</v>
      </c>
      <c r="B55" s="33"/>
      <c r="E55" s="27" t="s">
        <v>169</v>
      </c>
      <c r="J55" s="34"/>
    </row>
    <row r="56" spans="1:16" x14ac:dyDescent="0.25">
      <c r="A56" s="25" t="s">
        <v>129</v>
      </c>
      <c r="B56" s="33"/>
      <c r="E56" s="38" t="s">
        <v>170</v>
      </c>
      <c r="J56" s="34"/>
    </row>
    <row r="57" spans="1:16" ht="45" x14ac:dyDescent="0.25">
      <c r="A57" s="25" t="s">
        <v>43</v>
      </c>
      <c r="B57" s="33"/>
      <c r="E57" s="27" t="s">
        <v>171</v>
      </c>
      <c r="J57" s="34"/>
    </row>
    <row r="58" spans="1:16" x14ac:dyDescent="0.25">
      <c r="A58" s="25" t="s">
        <v>35</v>
      </c>
      <c r="B58" s="25">
        <v>12</v>
      </c>
      <c r="C58" s="26" t="s">
        <v>172</v>
      </c>
      <c r="D58" s="25" t="s">
        <v>37</v>
      </c>
      <c r="E58" s="27" t="s">
        <v>173</v>
      </c>
      <c r="F58" s="28" t="s">
        <v>149</v>
      </c>
      <c r="G58" s="29">
        <v>4.8</v>
      </c>
      <c r="H58" s="30">
        <v>0</v>
      </c>
      <c r="I58" s="31">
        <f>ROUND(G58*H58,P4)</f>
        <v>0</v>
      </c>
      <c r="J58" s="28" t="s">
        <v>40</v>
      </c>
      <c r="O58" s="32">
        <f>I58*0.21</f>
        <v>0</v>
      </c>
      <c r="P58">
        <v>3</v>
      </c>
    </row>
    <row r="59" spans="1:16" ht="120" x14ac:dyDescent="0.25">
      <c r="A59" s="25" t="s">
        <v>41</v>
      </c>
      <c r="B59" s="33"/>
      <c r="E59" s="27" t="s">
        <v>174</v>
      </c>
      <c r="J59" s="34"/>
    </row>
    <row r="60" spans="1:16" x14ac:dyDescent="0.25">
      <c r="A60" s="25" t="s">
        <v>129</v>
      </c>
      <c r="B60" s="33"/>
      <c r="E60" s="38" t="s">
        <v>175</v>
      </c>
      <c r="J60" s="34"/>
    </row>
    <row r="61" spans="1:16" ht="150" x14ac:dyDescent="0.25">
      <c r="A61" s="25" t="s">
        <v>43</v>
      </c>
      <c r="B61" s="33"/>
      <c r="E61" s="27" t="s">
        <v>176</v>
      </c>
      <c r="J61" s="34"/>
    </row>
    <row r="62" spans="1:16" x14ac:dyDescent="0.25">
      <c r="A62" s="25" t="s">
        <v>35</v>
      </c>
      <c r="B62" s="25">
        <v>13</v>
      </c>
      <c r="C62" s="26" t="s">
        <v>177</v>
      </c>
      <c r="D62" s="25" t="s">
        <v>37</v>
      </c>
      <c r="E62" s="27" t="s">
        <v>178</v>
      </c>
      <c r="F62" s="28" t="s">
        <v>149</v>
      </c>
      <c r="G62" s="29">
        <v>43.77</v>
      </c>
      <c r="H62" s="30">
        <v>0</v>
      </c>
      <c r="I62" s="31">
        <f>ROUND(G62*H62,P4)</f>
        <v>0</v>
      </c>
      <c r="J62" s="28" t="s">
        <v>40</v>
      </c>
      <c r="O62" s="32">
        <f>I62*0.21</f>
        <v>0</v>
      </c>
      <c r="P62">
        <v>3</v>
      </c>
    </row>
    <row r="63" spans="1:16" ht="120" x14ac:dyDescent="0.25">
      <c r="A63" s="25" t="s">
        <v>41</v>
      </c>
      <c r="B63" s="33"/>
      <c r="E63" s="27" t="s">
        <v>179</v>
      </c>
      <c r="J63" s="34"/>
    </row>
    <row r="64" spans="1:16" x14ac:dyDescent="0.25">
      <c r="A64" s="25" t="s">
        <v>129</v>
      </c>
      <c r="B64" s="33"/>
      <c r="E64" s="38" t="s">
        <v>180</v>
      </c>
      <c r="J64" s="34"/>
    </row>
    <row r="65" spans="1:16" ht="180" x14ac:dyDescent="0.25">
      <c r="A65" s="25" t="s">
        <v>43</v>
      </c>
      <c r="B65" s="33"/>
      <c r="E65" s="27" t="s">
        <v>181</v>
      </c>
      <c r="J65" s="34"/>
    </row>
    <row r="66" spans="1:16" x14ac:dyDescent="0.25">
      <c r="A66" s="25" t="s">
        <v>35</v>
      </c>
      <c r="B66" s="25">
        <v>14</v>
      </c>
      <c r="C66" s="26" t="s">
        <v>182</v>
      </c>
      <c r="D66" s="25" t="s">
        <v>37</v>
      </c>
      <c r="E66" s="27" t="s">
        <v>183</v>
      </c>
      <c r="F66" s="28" t="s">
        <v>149</v>
      </c>
      <c r="G66" s="29">
        <v>0.99</v>
      </c>
      <c r="H66" s="30">
        <v>0</v>
      </c>
      <c r="I66" s="31">
        <f>ROUND(G66*H66,P4)</f>
        <v>0</v>
      </c>
      <c r="J66" s="28" t="s">
        <v>40</v>
      </c>
      <c r="O66" s="32">
        <f>I66*0.21</f>
        <v>0</v>
      </c>
      <c r="P66">
        <v>3</v>
      </c>
    </row>
    <row r="67" spans="1:16" ht="60" x14ac:dyDescent="0.25">
      <c r="A67" s="25" t="s">
        <v>41</v>
      </c>
      <c r="B67" s="33"/>
      <c r="E67" s="27" t="s">
        <v>184</v>
      </c>
      <c r="J67" s="34"/>
    </row>
    <row r="68" spans="1:16" x14ac:dyDescent="0.25">
      <c r="A68" s="25" t="s">
        <v>129</v>
      </c>
      <c r="B68" s="33"/>
      <c r="E68" s="38" t="s">
        <v>185</v>
      </c>
      <c r="J68" s="34"/>
    </row>
    <row r="69" spans="1:16" ht="150" x14ac:dyDescent="0.25">
      <c r="A69" s="25" t="s">
        <v>43</v>
      </c>
      <c r="B69" s="33"/>
      <c r="E69" s="27" t="s">
        <v>176</v>
      </c>
      <c r="J69" s="34"/>
    </row>
    <row r="70" spans="1:16" x14ac:dyDescent="0.25">
      <c r="A70" s="25" t="s">
        <v>35</v>
      </c>
      <c r="B70" s="25">
        <v>15</v>
      </c>
      <c r="C70" s="26" t="s">
        <v>186</v>
      </c>
      <c r="D70" s="25" t="s">
        <v>37</v>
      </c>
      <c r="E70" s="27" t="s">
        <v>187</v>
      </c>
      <c r="F70" s="28" t="s">
        <v>127</v>
      </c>
      <c r="G70" s="29">
        <v>2.1320000000000001</v>
      </c>
      <c r="H70" s="30">
        <v>0</v>
      </c>
      <c r="I70" s="31">
        <f>ROUND(G70*H70,P4)</f>
        <v>0</v>
      </c>
      <c r="J70" s="28" t="s">
        <v>40</v>
      </c>
      <c r="O70" s="32">
        <f>I70*0.21</f>
        <v>0</v>
      </c>
      <c r="P70">
        <v>3</v>
      </c>
    </row>
    <row r="71" spans="1:16" ht="45" x14ac:dyDescent="0.25">
      <c r="A71" s="25" t="s">
        <v>41</v>
      </c>
      <c r="B71" s="33"/>
      <c r="E71" s="27" t="s">
        <v>188</v>
      </c>
      <c r="J71" s="34"/>
    </row>
    <row r="72" spans="1:16" x14ac:dyDescent="0.25">
      <c r="A72" s="25" t="s">
        <v>129</v>
      </c>
      <c r="B72" s="33"/>
      <c r="E72" s="38" t="s">
        <v>189</v>
      </c>
      <c r="J72" s="34"/>
    </row>
    <row r="73" spans="1:16" ht="180" x14ac:dyDescent="0.25">
      <c r="A73" s="25" t="s">
        <v>43</v>
      </c>
      <c r="B73" s="33"/>
      <c r="E73" s="27" t="s">
        <v>190</v>
      </c>
      <c r="J73" s="34"/>
    </row>
    <row r="74" spans="1:16" x14ac:dyDescent="0.25">
      <c r="A74" s="25" t="s">
        <v>35</v>
      </c>
      <c r="B74" s="25">
        <v>16</v>
      </c>
      <c r="C74" s="26" t="s">
        <v>191</v>
      </c>
      <c r="D74" s="25" t="s">
        <v>37</v>
      </c>
      <c r="E74" s="27" t="s">
        <v>192</v>
      </c>
      <c r="F74" s="28" t="s">
        <v>193</v>
      </c>
      <c r="G74" s="29">
        <v>12</v>
      </c>
      <c r="H74" s="30">
        <v>0</v>
      </c>
      <c r="I74" s="31">
        <f>ROUND(G74*H74,P4)</f>
        <v>0</v>
      </c>
      <c r="J74" s="28" t="s">
        <v>40</v>
      </c>
      <c r="O74" s="32">
        <f>I74*0.21</f>
        <v>0</v>
      </c>
      <c r="P74">
        <v>3</v>
      </c>
    </row>
    <row r="75" spans="1:16" ht="45" x14ac:dyDescent="0.25">
      <c r="A75" s="25" t="s">
        <v>41</v>
      </c>
      <c r="B75" s="33"/>
      <c r="E75" s="27" t="s">
        <v>194</v>
      </c>
      <c r="J75" s="34"/>
    </row>
    <row r="76" spans="1:16" x14ac:dyDescent="0.25">
      <c r="A76" s="25" t="s">
        <v>129</v>
      </c>
      <c r="B76" s="33"/>
      <c r="E76" s="38" t="s">
        <v>195</v>
      </c>
      <c r="J76" s="34"/>
    </row>
    <row r="77" spans="1:16" ht="105" x14ac:dyDescent="0.25">
      <c r="A77" s="25" t="s">
        <v>43</v>
      </c>
      <c r="B77" s="35"/>
      <c r="C77" s="36"/>
      <c r="D77" s="36"/>
      <c r="E77" s="27" t="s">
        <v>196</v>
      </c>
      <c r="F77" s="36"/>
      <c r="G77" s="36"/>
      <c r="H77" s="36"/>
      <c r="I77" s="36"/>
      <c r="J77" s="37"/>
    </row>
  </sheetData>
  <sheetProtection algorithmName="SHA-512" hashValue="odaQn2fGN5jZaLScsMQXocZY7fdwGezdg3Ihm/sWSguM/VswAWlF2mhhfz3MyWRxCpcNwCkzjjK6k8f6zF6wMA==" saltValue="2kiDVof1FNKnhHRD2LL3EA==" spinCount="100000" sheet="1" objects="1" scenarios="1"/>
  <mergeCells count="16">
    <mergeCell ref="J9:J10"/>
    <mergeCell ref="A9:A10"/>
    <mergeCell ref="B9:B10"/>
    <mergeCell ref="C9:C10"/>
    <mergeCell ref="D9:D10"/>
    <mergeCell ref="E9:E10"/>
    <mergeCell ref="F9:F10"/>
    <mergeCell ref="G9:G10"/>
    <mergeCell ref="B5:C5"/>
    <mergeCell ref="B4:C4"/>
    <mergeCell ref="B3:C3"/>
    <mergeCell ref="B6:C6"/>
    <mergeCell ref="H9:I9"/>
    <mergeCell ref="E6:G6"/>
    <mergeCell ref="B7:C7"/>
    <mergeCell ref="E7:G7"/>
  </mergeCells>
  <pageMargins left="0.7" right="0.7" top="0.48" bottom="0.55000000000000004" header="0.3" footer="0.3"/>
  <pageSetup scale="52" fitToHeight="0" orientation="portrait" r:id="rId1"/>
  <headerFooter>
    <oddFooter>Stránka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73"/>
  <sheetViews>
    <sheetView tabSelected="1" topLeftCell="B304" zoomScale="80" zoomScaleNormal="80" workbookViewId="0"/>
  </sheetViews>
  <sheetFormatPr defaultRowHeight="15" x14ac:dyDescent="0.25"/>
  <cols>
    <col min="1" max="1" width="9.140625" hidden="1"/>
    <col min="2" max="2" width="7.28515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6"/>
      <c r="C1" s="7"/>
      <c r="D1" s="7"/>
      <c r="E1" s="8"/>
      <c r="F1" s="7"/>
      <c r="G1" s="7"/>
      <c r="H1" s="7"/>
      <c r="I1" s="7"/>
      <c r="J1" s="9"/>
      <c r="P1">
        <v>3</v>
      </c>
    </row>
    <row r="2" spans="1:16" ht="33" customHeight="1" x14ac:dyDescent="0.25">
      <c r="A2" s="1"/>
      <c r="B2" s="10"/>
      <c r="C2" s="2"/>
      <c r="D2" s="2"/>
      <c r="E2" s="82" t="s">
        <v>10</v>
      </c>
      <c r="F2" s="2"/>
      <c r="G2" s="2"/>
      <c r="H2" s="2"/>
      <c r="I2" s="2"/>
      <c r="J2" s="11"/>
    </row>
    <row r="3" spans="1:16" ht="28.15" customHeight="1" x14ac:dyDescent="0.25">
      <c r="A3" s="2" t="s">
        <v>11</v>
      </c>
      <c r="B3" s="121" t="s">
        <v>12</v>
      </c>
      <c r="C3" s="122"/>
      <c r="D3" s="43" t="s">
        <v>13</v>
      </c>
      <c r="E3" s="12" t="s">
        <v>14</v>
      </c>
      <c r="F3" s="2"/>
      <c r="G3" s="2"/>
      <c r="H3" s="13" t="s">
        <v>8</v>
      </c>
      <c r="I3" s="14">
        <f>SUMIFS(I12:I373,A12:A373,"SD")</f>
        <v>0</v>
      </c>
      <c r="J3" s="11"/>
      <c r="O3">
        <v>0</v>
      </c>
      <c r="P3">
        <v>2</v>
      </c>
    </row>
    <row r="4" spans="1:16" ht="28.15" customHeight="1" x14ac:dyDescent="0.25">
      <c r="A4" s="2" t="s">
        <v>15</v>
      </c>
      <c r="B4" s="121" t="s">
        <v>16</v>
      </c>
      <c r="C4" s="122"/>
      <c r="D4" s="43" t="s">
        <v>197</v>
      </c>
      <c r="E4" s="12" t="s">
        <v>198</v>
      </c>
      <c r="F4" s="2"/>
      <c r="G4" s="2"/>
      <c r="H4" s="2"/>
      <c r="I4" s="2"/>
      <c r="J4" s="11"/>
      <c r="O4">
        <v>0.12</v>
      </c>
      <c r="P4">
        <v>2</v>
      </c>
    </row>
    <row r="5" spans="1:16" ht="28.15" customHeight="1" x14ac:dyDescent="0.25">
      <c r="A5" s="2" t="s">
        <v>19</v>
      </c>
      <c r="B5" s="121" t="s">
        <v>20</v>
      </c>
      <c r="C5" s="122"/>
      <c r="D5" s="43" t="s">
        <v>8</v>
      </c>
      <c r="E5" s="12" t="s">
        <v>9</v>
      </c>
      <c r="F5" s="2"/>
      <c r="G5" s="2"/>
      <c r="H5" s="2"/>
      <c r="I5" s="2"/>
      <c r="J5" s="11"/>
      <c r="O5">
        <v>0.21</v>
      </c>
    </row>
    <row r="6" spans="1:16" s="49" customFormat="1" x14ac:dyDescent="0.25">
      <c r="A6" s="45"/>
      <c r="B6" s="114" t="s">
        <v>623</v>
      </c>
      <c r="C6" s="115"/>
      <c r="D6" s="53"/>
      <c r="E6" s="120" t="str">
        <f>+Rekapitulace!B8</f>
        <v xml:space="preserve">(Vyplň údaj) </v>
      </c>
      <c r="F6" s="120"/>
      <c r="G6" s="120"/>
      <c r="H6" s="76" t="s">
        <v>618</v>
      </c>
      <c r="I6" s="80">
        <f>+Rekapitulace!F8</f>
        <v>0</v>
      </c>
      <c r="J6" s="51"/>
    </row>
    <row r="7" spans="1:16" s="49" customFormat="1" x14ac:dyDescent="0.25">
      <c r="A7" s="45"/>
      <c r="B7" s="114"/>
      <c r="C7" s="115"/>
      <c r="D7" s="53"/>
      <c r="E7" s="120" t="str">
        <f>+Rekapitulace!B9</f>
        <v>(Vyplň údaj)</v>
      </c>
      <c r="F7" s="120"/>
      <c r="G7" s="120"/>
      <c r="H7" s="77" t="s">
        <v>619</v>
      </c>
      <c r="I7" s="80">
        <f>+Rekapitulace!F9</f>
        <v>0</v>
      </c>
      <c r="J7" s="51"/>
    </row>
    <row r="8" spans="1:16" s="49" customFormat="1" ht="20.25" x14ac:dyDescent="0.25">
      <c r="A8" s="45"/>
      <c r="B8" s="83"/>
      <c r="C8" s="84"/>
      <c r="D8" s="84"/>
      <c r="E8" s="85"/>
      <c r="F8" s="86"/>
      <c r="G8" s="86"/>
      <c r="H8" s="84"/>
      <c r="I8" s="84"/>
      <c r="J8" s="87"/>
    </row>
    <row r="9" spans="1:16" x14ac:dyDescent="0.25">
      <c r="A9" s="118" t="s">
        <v>21</v>
      </c>
      <c r="B9" s="119" t="s">
        <v>22</v>
      </c>
      <c r="C9" s="116" t="s">
        <v>23</v>
      </c>
      <c r="D9" s="116" t="s">
        <v>24</v>
      </c>
      <c r="E9" s="116" t="s">
        <v>25</v>
      </c>
      <c r="F9" s="116" t="s">
        <v>26</v>
      </c>
      <c r="G9" s="116" t="s">
        <v>27</v>
      </c>
      <c r="H9" s="116" t="s">
        <v>28</v>
      </c>
      <c r="I9" s="116"/>
      <c r="J9" s="117" t="s">
        <v>29</v>
      </c>
    </row>
    <row r="10" spans="1:16" x14ac:dyDescent="0.25">
      <c r="A10" s="118"/>
      <c r="B10" s="119"/>
      <c r="C10" s="116"/>
      <c r="D10" s="116"/>
      <c r="E10" s="116"/>
      <c r="F10" s="116"/>
      <c r="G10" s="116"/>
      <c r="H10" s="3" t="s">
        <v>30</v>
      </c>
      <c r="I10" s="3" t="s">
        <v>31</v>
      </c>
      <c r="J10" s="117"/>
    </row>
    <row r="11" spans="1:16" x14ac:dyDescent="0.25">
      <c r="A11" s="17">
        <v>0</v>
      </c>
      <c r="B11" s="15">
        <v>1</v>
      </c>
      <c r="C11" s="18">
        <v>2</v>
      </c>
      <c r="D11" s="3">
        <v>3</v>
      </c>
      <c r="E11" s="18">
        <v>4</v>
      </c>
      <c r="F11" s="3">
        <v>5</v>
      </c>
      <c r="G11" s="3">
        <v>6</v>
      </c>
      <c r="H11" s="3">
        <v>7</v>
      </c>
      <c r="I11" s="18">
        <v>8</v>
      </c>
      <c r="J11" s="16">
        <v>9</v>
      </c>
    </row>
    <row r="12" spans="1:16" x14ac:dyDescent="0.25">
      <c r="A12" s="19" t="s">
        <v>32</v>
      </c>
      <c r="B12" s="20"/>
      <c r="C12" s="21" t="s">
        <v>123</v>
      </c>
      <c r="D12" s="22"/>
      <c r="E12" s="19" t="s">
        <v>124</v>
      </c>
      <c r="F12" s="22"/>
      <c r="G12" s="22"/>
      <c r="H12" s="22"/>
      <c r="I12" s="23">
        <f>SUMIFS(I13:I20,A13:A20,"P")</f>
        <v>0</v>
      </c>
      <c r="J12" s="24"/>
    </row>
    <row r="13" spans="1:16" x14ac:dyDescent="0.25">
      <c r="A13" s="25" t="s">
        <v>35</v>
      </c>
      <c r="B13" s="25">
        <v>1</v>
      </c>
      <c r="C13" s="26" t="s">
        <v>125</v>
      </c>
      <c r="D13" s="25" t="s">
        <v>37</v>
      </c>
      <c r="E13" s="27" t="s">
        <v>126</v>
      </c>
      <c r="F13" s="28" t="s">
        <v>127</v>
      </c>
      <c r="G13" s="29">
        <v>161.94</v>
      </c>
      <c r="H13" s="81">
        <v>0</v>
      </c>
      <c r="I13" s="31">
        <f>ROUND(G13*H13,P4)</f>
        <v>0</v>
      </c>
      <c r="J13" s="28" t="s">
        <v>40</v>
      </c>
      <c r="O13" s="32">
        <f>I13*0.21</f>
        <v>0</v>
      </c>
      <c r="P13">
        <v>3</v>
      </c>
    </row>
    <row r="14" spans="1:16" x14ac:dyDescent="0.25">
      <c r="A14" s="25" t="s">
        <v>41</v>
      </c>
      <c r="B14" s="33"/>
      <c r="E14" s="27" t="s">
        <v>199</v>
      </c>
      <c r="J14" s="34"/>
    </row>
    <row r="15" spans="1:16" x14ac:dyDescent="0.25">
      <c r="A15" s="25" t="s">
        <v>129</v>
      </c>
      <c r="B15" s="33"/>
      <c r="E15" s="38" t="s">
        <v>200</v>
      </c>
      <c r="J15" s="34"/>
    </row>
    <row r="16" spans="1:16" ht="75" x14ac:dyDescent="0.25">
      <c r="A16" s="25" t="s">
        <v>43</v>
      </c>
      <c r="B16" s="33"/>
      <c r="E16" s="27" t="s">
        <v>134</v>
      </c>
      <c r="J16" s="34"/>
    </row>
    <row r="17" spans="1:16" x14ac:dyDescent="0.25">
      <c r="A17" s="25" t="s">
        <v>35</v>
      </c>
      <c r="B17" s="25">
        <v>2</v>
      </c>
      <c r="C17" s="26" t="s">
        <v>58</v>
      </c>
      <c r="D17" s="25" t="s">
        <v>37</v>
      </c>
      <c r="E17" s="27" t="s">
        <v>59</v>
      </c>
      <c r="F17" s="28" t="s">
        <v>39</v>
      </c>
      <c r="G17" s="29">
        <v>1</v>
      </c>
      <c r="H17" s="30">
        <v>0</v>
      </c>
      <c r="I17" s="31">
        <f>ROUND(G17*H17,P4)</f>
        <v>0</v>
      </c>
      <c r="J17" s="28" t="s">
        <v>40</v>
      </c>
      <c r="O17" s="32">
        <f>I17*0.21</f>
        <v>0</v>
      </c>
      <c r="P17">
        <v>3</v>
      </c>
    </row>
    <row r="18" spans="1:16" ht="75" x14ac:dyDescent="0.25">
      <c r="A18" s="25" t="s">
        <v>41</v>
      </c>
      <c r="B18" s="33"/>
      <c r="E18" s="27" t="s">
        <v>201</v>
      </c>
      <c r="J18" s="34"/>
    </row>
    <row r="19" spans="1:16" x14ac:dyDescent="0.25">
      <c r="A19" s="25" t="s">
        <v>129</v>
      </c>
      <c r="B19" s="33"/>
      <c r="E19" s="38" t="s">
        <v>202</v>
      </c>
      <c r="J19" s="34"/>
    </row>
    <row r="20" spans="1:16" ht="30" x14ac:dyDescent="0.25">
      <c r="A20" s="25" t="s">
        <v>43</v>
      </c>
      <c r="B20" s="33"/>
      <c r="E20" s="27" t="s">
        <v>203</v>
      </c>
      <c r="J20" s="34"/>
    </row>
    <row r="21" spans="1:16" x14ac:dyDescent="0.25">
      <c r="A21" s="19" t="s">
        <v>32</v>
      </c>
      <c r="B21" s="20"/>
      <c r="C21" s="21" t="s">
        <v>8</v>
      </c>
      <c r="D21" s="22"/>
      <c r="E21" s="19" t="s">
        <v>146</v>
      </c>
      <c r="F21" s="22"/>
      <c r="G21" s="22"/>
      <c r="H21" s="22"/>
      <c r="I21" s="23">
        <f>SUMIFS(I22:I105,A22:A105,"P")</f>
        <v>0</v>
      </c>
      <c r="J21" s="24"/>
    </row>
    <row r="22" spans="1:16" x14ac:dyDescent="0.25">
      <c r="A22" s="25" t="s">
        <v>35</v>
      </c>
      <c r="B22" s="25">
        <v>3</v>
      </c>
      <c r="C22" s="26" t="s">
        <v>204</v>
      </c>
      <c r="D22" s="25" t="s">
        <v>37</v>
      </c>
      <c r="E22" s="27" t="s">
        <v>205</v>
      </c>
      <c r="F22" s="28" t="s">
        <v>193</v>
      </c>
      <c r="G22" s="29">
        <v>16</v>
      </c>
      <c r="H22" s="30">
        <v>0</v>
      </c>
      <c r="I22" s="31">
        <f>ROUND(G22*H22,P4)</f>
        <v>0</v>
      </c>
      <c r="J22" s="28" t="s">
        <v>40</v>
      </c>
      <c r="O22" s="32">
        <f>I22*0.21</f>
        <v>0</v>
      </c>
      <c r="P22">
        <v>3</v>
      </c>
    </row>
    <row r="23" spans="1:16" ht="30" x14ac:dyDescent="0.25">
      <c r="A23" s="25" t="s">
        <v>41</v>
      </c>
      <c r="B23" s="33"/>
      <c r="E23" s="27" t="s">
        <v>206</v>
      </c>
      <c r="J23" s="34"/>
    </row>
    <row r="24" spans="1:16" x14ac:dyDescent="0.25">
      <c r="A24" s="25" t="s">
        <v>129</v>
      </c>
      <c r="B24" s="33"/>
      <c r="E24" s="38" t="s">
        <v>207</v>
      </c>
      <c r="J24" s="34"/>
    </row>
    <row r="25" spans="1:16" ht="90" x14ac:dyDescent="0.25">
      <c r="A25" s="25" t="s">
        <v>43</v>
      </c>
      <c r="B25" s="33"/>
      <c r="E25" s="27" t="s">
        <v>208</v>
      </c>
      <c r="J25" s="34"/>
    </row>
    <row r="26" spans="1:16" x14ac:dyDescent="0.25">
      <c r="A26" s="25" t="s">
        <v>35</v>
      </c>
      <c r="B26" s="25">
        <v>4</v>
      </c>
      <c r="C26" s="26" t="s">
        <v>209</v>
      </c>
      <c r="D26" s="25" t="s">
        <v>37</v>
      </c>
      <c r="E26" s="27" t="s">
        <v>210</v>
      </c>
      <c r="F26" s="28" t="s">
        <v>53</v>
      </c>
      <c r="G26" s="29">
        <v>1</v>
      </c>
      <c r="H26" s="30">
        <v>0</v>
      </c>
      <c r="I26" s="31">
        <f>ROUND(G26*H26,P4)</f>
        <v>0</v>
      </c>
      <c r="J26" s="28" t="s">
        <v>40</v>
      </c>
      <c r="O26" s="32">
        <f>I26*0.21</f>
        <v>0</v>
      </c>
      <c r="P26">
        <v>3</v>
      </c>
    </row>
    <row r="27" spans="1:16" ht="30" x14ac:dyDescent="0.25">
      <c r="A27" s="25" t="s">
        <v>41</v>
      </c>
      <c r="B27" s="33"/>
      <c r="E27" s="27" t="s">
        <v>211</v>
      </c>
      <c r="J27" s="34"/>
    </row>
    <row r="28" spans="1:16" ht="150" x14ac:dyDescent="0.25">
      <c r="A28" s="25" t="s">
        <v>43</v>
      </c>
      <c r="B28" s="33"/>
      <c r="E28" s="27" t="s">
        <v>212</v>
      </c>
      <c r="J28" s="34"/>
    </row>
    <row r="29" spans="1:16" x14ac:dyDescent="0.25">
      <c r="A29" s="25" t="s">
        <v>35</v>
      </c>
      <c r="B29" s="25">
        <v>5</v>
      </c>
      <c r="C29" s="26" t="s">
        <v>213</v>
      </c>
      <c r="D29" s="25" t="s">
        <v>37</v>
      </c>
      <c r="E29" s="27" t="s">
        <v>214</v>
      </c>
      <c r="F29" s="28" t="s">
        <v>53</v>
      </c>
      <c r="G29" s="29">
        <v>1</v>
      </c>
      <c r="H29" s="30">
        <v>0</v>
      </c>
      <c r="I29" s="31">
        <f>ROUND(G29*H29,P4)</f>
        <v>0</v>
      </c>
      <c r="J29" s="28" t="s">
        <v>40</v>
      </c>
      <c r="O29" s="32">
        <f>I29*0.21</f>
        <v>0</v>
      </c>
      <c r="P29">
        <v>3</v>
      </c>
    </row>
    <row r="30" spans="1:16" ht="30" x14ac:dyDescent="0.25">
      <c r="A30" s="25" t="s">
        <v>41</v>
      </c>
      <c r="B30" s="33"/>
      <c r="E30" s="27" t="s">
        <v>215</v>
      </c>
      <c r="J30" s="34"/>
    </row>
    <row r="31" spans="1:16" ht="150" x14ac:dyDescent="0.25">
      <c r="A31" s="25" t="s">
        <v>43</v>
      </c>
      <c r="B31" s="33"/>
      <c r="E31" s="27" t="s">
        <v>216</v>
      </c>
      <c r="J31" s="34"/>
    </row>
    <row r="32" spans="1:16" x14ac:dyDescent="0.25">
      <c r="A32" s="25" t="s">
        <v>35</v>
      </c>
      <c r="B32" s="25">
        <v>6</v>
      </c>
      <c r="C32" s="26" t="s">
        <v>217</v>
      </c>
      <c r="D32" s="25" t="s">
        <v>37</v>
      </c>
      <c r="E32" s="27" t="s">
        <v>218</v>
      </c>
      <c r="F32" s="28" t="s">
        <v>53</v>
      </c>
      <c r="G32" s="29">
        <v>2</v>
      </c>
      <c r="H32" s="30">
        <v>0</v>
      </c>
      <c r="I32" s="31">
        <f>ROUND(G32*H32,P4)</f>
        <v>0</v>
      </c>
      <c r="J32" s="28" t="s">
        <v>40</v>
      </c>
      <c r="O32" s="32">
        <f>I32*0.21</f>
        <v>0</v>
      </c>
      <c r="P32">
        <v>3</v>
      </c>
    </row>
    <row r="33" spans="1:16" ht="60" x14ac:dyDescent="0.25">
      <c r="A33" s="25" t="s">
        <v>41</v>
      </c>
      <c r="B33" s="33"/>
      <c r="E33" s="27" t="s">
        <v>219</v>
      </c>
      <c r="J33" s="34"/>
    </row>
    <row r="34" spans="1:16" ht="150" x14ac:dyDescent="0.25">
      <c r="A34" s="25" t="s">
        <v>43</v>
      </c>
      <c r="B34" s="33"/>
      <c r="E34" s="27" t="s">
        <v>216</v>
      </c>
      <c r="J34" s="34"/>
    </row>
    <row r="35" spans="1:16" x14ac:dyDescent="0.25">
      <c r="A35" s="25" t="s">
        <v>35</v>
      </c>
      <c r="B35" s="25">
        <v>7</v>
      </c>
      <c r="C35" s="26" t="s">
        <v>220</v>
      </c>
      <c r="D35" s="25" t="s">
        <v>37</v>
      </c>
      <c r="E35" s="27" t="s">
        <v>221</v>
      </c>
      <c r="F35" s="28" t="s">
        <v>222</v>
      </c>
      <c r="G35" s="29">
        <v>100</v>
      </c>
      <c r="H35" s="30">
        <v>0</v>
      </c>
      <c r="I35" s="31">
        <f>ROUND(G35*H35,P4)</f>
        <v>0</v>
      </c>
      <c r="J35" s="28" t="s">
        <v>40</v>
      </c>
      <c r="O35" s="32">
        <f>I35*0.21</f>
        <v>0</v>
      </c>
      <c r="P35">
        <v>3</v>
      </c>
    </row>
    <row r="36" spans="1:16" ht="30" x14ac:dyDescent="0.25">
      <c r="A36" s="25" t="s">
        <v>41</v>
      </c>
      <c r="B36" s="33"/>
      <c r="E36" s="27" t="s">
        <v>223</v>
      </c>
      <c r="J36" s="34"/>
    </row>
    <row r="37" spans="1:16" x14ac:dyDescent="0.25">
      <c r="A37" s="25" t="s">
        <v>129</v>
      </c>
      <c r="B37" s="33"/>
      <c r="E37" s="38" t="s">
        <v>224</v>
      </c>
      <c r="J37" s="34"/>
    </row>
    <row r="38" spans="1:16" ht="45" x14ac:dyDescent="0.25">
      <c r="A38" s="25" t="s">
        <v>43</v>
      </c>
      <c r="B38" s="33"/>
      <c r="E38" s="27" t="s">
        <v>225</v>
      </c>
      <c r="J38" s="34"/>
    </row>
    <row r="39" spans="1:16" x14ac:dyDescent="0.25">
      <c r="A39" s="25" t="s">
        <v>35</v>
      </c>
      <c r="B39" s="25">
        <v>8</v>
      </c>
      <c r="C39" s="26" t="s">
        <v>226</v>
      </c>
      <c r="D39" s="25" t="s">
        <v>37</v>
      </c>
      <c r="E39" s="27" t="s">
        <v>227</v>
      </c>
      <c r="F39" s="28" t="s">
        <v>168</v>
      </c>
      <c r="G39" s="29">
        <v>16</v>
      </c>
      <c r="H39" s="30">
        <v>0</v>
      </c>
      <c r="I39" s="31">
        <f>ROUND(G39*H39,P4)</f>
        <v>0</v>
      </c>
      <c r="J39" s="28" t="s">
        <v>40</v>
      </c>
      <c r="O39" s="32">
        <f>I39*0.21</f>
        <v>0</v>
      </c>
      <c r="P39">
        <v>3</v>
      </c>
    </row>
    <row r="40" spans="1:16" ht="45" x14ac:dyDescent="0.25">
      <c r="A40" s="25" t="s">
        <v>41</v>
      </c>
      <c r="B40" s="33"/>
      <c r="E40" s="27" t="s">
        <v>228</v>
      </c>
      <c r="J40" s="34"/>
    </row>
    <row r="41" spans="1:16" ht="45" x14ac:dyDescent="0.25">
      <c r="A41" s="25" t="s">
        <v>43</v>
      </c>
      <c r="B41" s="33"/>
      <c r="E41" s="27" t="s">
        <v>229</v>
      </c>
      <c r="J41" s="34"/>
    </row>
    <row r="42" spans="1:16" x14ac:dyDescent="0.25">
      <c r="A42" s="25" t="s">
        <v>35</v>
      </c>
      <c r="B42" s="25">
        <v>9</v>
      </c>
      <c r="C42" s="26" t="s">
        <v>230</v>
      </c>
      <c r="D42" s="25" t="s">
        <v>37</v>
      </c>
      <c r="E42" s="27" t="s">
        <v>231</v>
      </c>
      <c r="F42" s="28" t="s">
        <v>149</v>
      </c>
      <c r="G42" s="29">
        <v>79.177999999999997</v>
      </c>
      <c r="H42" s="30">
        <v>0</v>
      </c>
      <c r="I42" s="31">
        <f>ROUND(G42*H42,P4)</f>
        <v>0</v>
      </c>
      <c r="J42" s="28" t="s">
        <v>40</v>
      </c>
      <c r="O42" s="32">
        <f>I42*0.21</f>
        <v>0</v>
      </c>
      <c r="P42">
        <v>3</v>
      </c>
    </row>
    <row r="43" spans="1:16" ht="45" x14ac:dyDescent="0.25">
      <c r="A43" s="25" t="s">
        <v>41</v>
      </c>
      <c r="B43" s="33"/>
      <c r="E43" s="27" t="s">
        <v>232</v>
      </c>
      <c r="J43" s="34"/>
    </row>
    <row r="44" spans="1:16" x14ac:dyDescent="0.25">
      <c r="A44" s="25" t="s">
        <v>129</v>
      </c>
      <c r="B44" s="33"/>
      <c r="E44" s="38" t="s">
        <v>233</v>
      </c>
      <c r="J44" s="34"/>
    </row>
    <row r="45" spans="1:16" ht="45" x14ac:dyDescent="0.25">
      <c r="A45" s="25" t="s">
        <v>43</v>
      </c>
      <c r="B45" s="33"/>
      <c r="E45" s="27" t="s">
        <v>234</v>
      </c>
      <c r="J45" s="34"/>
    </row>
    <row r="46" spans="1:16" x14ac:dyDescent="0.25">
      <c r="A46" s="25" t="s">
        <v>35</v>
      </c>
      <c r="B46" s="25">
        <v>10</v>
      </c>
      <c r="C46" s="26" t="s">
        <v>235</v>
      </c>
      <c r="D46" s="25" t="s">
        <v>37</v>
      </c>
      <c r="E46" s="27" t="s">
        <v>236</v>
      </c>
      <c r="F46" s="28" t="s">
        <v>149</v>
      </c>
      <c r="G46" s="29">
        <v>2.85</v>
      </c>
      <c r="H46" s="30">
        <v>0</v>
      </c>
      <c r="I46" s="31">
        <f>ROUND(G46*H46,P4)</f>
        <v>0</v>
      </c>
      <c r="J46" s="28" t="s">
        <v>40</v>
      </c>
      <c r="O46" s="32">
        <f>I46*0.21</f>
        <v>0</v>
      </c>
      <c r="P46">
        <v>3</v>
      </c>
    </row>
    <row r="47" spans="1:16" ht="30" x14ac:dyDescent="0.25">
      <c r="A47" s="25" t="s">
        <v>41</v>
      </c>
      <c r="B47" s="33"/>
      <c r="E47" s="27" t="s">
        <v>237</v>
      </c>
      <c r="J47" s="34"/>
    </row>
    <row r="48" spans="1:16" x14ac:dyDescent="0.25">
      <c r="A48" s="25" t="s">
        <v>129</v>
      </c>
      <c r="B48" s="33"/>
      <c r="E48" s="38" t="s">
        <v>238</v>
      </c>
      <c r="J48" s="34"/>
    </row>
    <row r="49" spans="1:16" ht="90" x14ac:dyDescent="0.25">
      <c r="A49" s="25" t="s">
        <v>43</v>
      </c>
      <c r="B49" s="33"/>
      <c r="E49" s="27" t="s">
        <v>239</v>
      </c>
      <c r="J49" s="34"/>
    </row>
    <row r="50" spans="1:16" x14ac:dyDescent="0.25">
      <c r="A50" s="25" t="s">
        <v>35</v>
      </c>
      <c r="B50" s="25">
        <v>11</v>
      </c>
      <c r="C50" s="26" t="s">
        <v>240</v>
      </c>
      <c r="D50" s="25" t="s">
        <v>37</v>
      </c>
      <c r="E50" s="27" t="s">
        <v>241</v>
      </c>
      <c r="F50" s="28" t="s">
        <v>149</v>
      </c>
      <c r="G50" s="29">
        <v>8.5399999999999991</v>
      </c>
      <c r="H50" s="30">
        <v>0</v>
      </c>
      <c r="I50" s="31">
        <f>ROUND(G50*H50,P4)</f>
        <v>0</v>
      </c>
      <c r="J50" s="28" t="s">
        <v>40</v>
      </c>
      <c r="O50" s="32">
        <f>I50*0.21</f>
        <v>0</v>
      </c>
      <c r="P50">
        <v>3</v>
      </c>
    </row>
    <row r="51" spans="1:16" ht="30" x14ac:dyDescent="0.25">
      <c r="A51" s="25" t="s">
        <v>41</v>
      </c>
      <c r="B51" s="33"/>
      <c r="E51" s="27" t="s">
        <v>242</v>
      </c>
      <c r="J51" s="34"/>
    </row>
    <row r="52" spans="1:16" x14ac:dyDescent="0.25">
      <c r="A52" s="25" t="s">
        <v>129</v>
      </c>
      <c r="B52" s="33"/>
      <c r="E52" s="38" t="s">
        <v>243</v>
      </c>
      <c r="J52" s="34"/>
    </row>
    <row r="53" spans="1:16" ht="409.5" x14ac:dyDescent="0.25">
      <c r="A53" s="25" t="s">
        <v>43</v>
      </c>
      <c r="B53" s="33"/>
      <c r="E53" s="27" t="s">
        <v>244</v>
      </c>
      <c r="J53" s="34"/>
    </row>
    <row r="54" spans="1:16" x14ac:dyDescent="0.25">
      <c r="A54" s="25" t="s">
        <v>35</v>
      </c>
      <c r="B54" s="25">
        <v>12</v>
      </c>
      <c r="C54" s="26" t="s">
        <v>245</v>
      </c>
      <c r="D54" s="25" t="s">
        <v>37</v>
      </c>
      <c r="E54" s="27" t="s">
        <v>246</v>
      </c>
      <c r="F54" s="28" t="s">
        <v>149</v>
      </c>
      <c r="G54" s="29">
        <v>182.28</v>
      </c>
      <c r="H54" s="30">
        <v>0</v>
      </c>
      <c r="I54" s="31">
        <f>ROUND(G54*H54,P4)</f>
        <v>0</v>
      </c>
      <c r="J54" s="28" t="s">
        <v>40</v>
      </c>
      <c r="O54" s="32">
        <f>I54*0.21</f>
        <v>0</v>
      </c>
      <c r="P54">
        <v>3</v>
      </c>
    </row>
    <row r="55" spans="1:16" ht="60" x14ac:dyDescent="0.25">
      <c r="A55" s="25" t="s">
        <v>41</v>
      </c>
      <c r="B55" s="33"/>
      <c r="E55" s="27" t="s">
        <v>247</v>
      </c>
      <c r="J55" s="34"/>
    </row>
    <row r="56" spans="1:16" x14ac:dyDescent="0.25">
      <c r="A56" s="25" t="s">
        <v>129</v>
      </c>
      <c r="B56" s="33"/>
      <c r="E56" s="38" t="s">
        <v>248</v>
      </c>
      <c r="J56" s="34"/>
    </row>
    <row r="57" spans="1:16" ht="409.5" x14ac:dyDescent="0.25">
      <c r="A57" s="25" t="s">
        <v>43</v>
      </c>
      <c r="B57" s="33"/>
      <c r="E57" s="27" t="s">
        <v>244</v>
      </c>
      <c r="J57" s="34"/>
    </row>
    <row r="58" spans="1:16" x14ac:dyDescent="0.25">
      <c r="A58" s="25" t="s">
        <v>35</v>
      </c>
      <c r="B58" s="25">
        <v>13</v>
      </c>
      <c r="C58" s="26" t="s">
        <v>249</v>
      </c>
      <c r="D58" s="25" t="s">
        <v>37</v>
      </c>
      <c r="E58" s="27" t="s">
        <v>250</v>
      </c>
      <c r="F58" s="28" t="s">
        <v>149</v>
      </c>
      <c r="G58" s="29">
        <v>78.12</v>
      </c>
      <c r="H58" s="30">
        <v>0</v>
      </c>
      <c r="I58" s="31">
        <f>ROUND(G58*H58,P4)</f>
        <v>0</v>
      </c>
      <c r="J58" s="28" t="s">
        <v>40</v>
      </c>
      <c r="O58" s="32">
        <f>I58*0.21</f>
        <v>0</v>
      </c>
      <c r="P58">
        <v>3</v>
      </c>
    </row>
    <row r="59" spans="1:16" ht="30" x14ac:dyDescent="0.25">
      <c r="A59" s="25" t="s">
        <v>41</v>
      </c>
      <c r="B59" s="33"/>
      <c r="E59" s="27" t="s">
        <v>251</v>
      </c>
      <c r="J59" s="34"/>
    </row>
    <row r="60" spans="1:16" x14ac:dyDescent="0.25">
      <c r="A60" s="25" t="s">
        <v>129</v>
      </c>
      <c r="B60" s="33"/>
      <c r="E60" s="38" t="s">
        <v>252</v>
      </c>
      <c r="J60" s="34"/>
    </row>
    <row r="61" spans="1:16" ht="409.5" x14ac:dyDescent="0.25">
      <c r="A61" s="25" t="s">
        <v>43</v>
      </c>
      <c r="B61" s="33"/>
      <c r="E61" s="27" t="s">
        <v>253</v>
      </c>
      <c r="J61" s="34"/>
    </row>
    <row r="62" spans="1:16" x14ac:dyDescent="0.25">
      <c r="A62" s="25" t="s">
        <v>35</v>
      </c>
      <c r="B62" s="25">
        <v>14</v>
      </c>
      <c r="C62" s="26" t="s">
        <v>160</v>
      </c>
      <c r="D62" s="25" t="s">
        <v>37</v>
      </c>
      <c r="E62" s="27" t="s">
        <v>161</v>
      </c>
      <c r="F62" s="28" t="s">
        <v>149</v>
      </c>
      <c r="G62" s="29">
        <v>261.45800000000003</v>
      </c>
      <c r="H62" s="30">
        <v>0</v>
      </c>
      <c r="I62" s="31">
        <f>ROUND(G62*H62,P4)</f>
        <v>0</v>
      </c>
      <c r="J62" s="28" t="s">
        <v>40</v>
      </c>
      <c r="O62" s="32">
        <f>I62*0.21</f>
        <v>0</v>
      </c>
      <c r="P62">
        <v>3</v>
      </c>
    </row>
    <row r="63" spans="1:16" x14ac:dyDescent="0.25">
      <c r="A63" s="25" t="s">
        <v>41</v>
      </c>
      <c r="B63" s="33"/>
      <c r="E63" s="27" t="s">
        <v>254</v>
      </c>
      <c r="J63" s="34"/>
    </row>
    <row r="64" spans="1:16" x14ac:dyDescent="0.25">
      <c r="A64" s="25" t="s">
        <v>129</v>
      </c>
      <c r="B64" s="33"/>
      <c r="E64" s="38" t="s">
        <v>255</v>
      </c>
      <c r="J64" s="34"/>
    </row>
    <row r="65" spans="1:16" ht="255" x14ac:dyDescent="0.25">
      <c r="A65" s="25" t="s">
        <v>43</v>
      </c>
      <c r="B65" s="33"/>
      <c r="E65" s="27" t="s">
        <v>256</v>
      </c>
      <c r="J65" s="34"/>
    </row>
    <row r="66" spans="1:16" x14ac:dyDescent="0.25">
      <c r="A66" s="25" t="s">
        <v>35</v>
      </c>
      <c r="B66" s="25">
        <v>15</v>
      </c>
      <c r="C66" s="26" t="s">
        <v>257</v>
      </c>
      <c r="D66" s="25" t="s">
        <v>73</v>
      </c>
      <c r="E66" s="27" t="s">
        <v>258</v>
      </c>
      <c r="F66" s="28" t="s">
        <v>193</v>
      </c>
      <c r="G66" s="29">
        <v>49.32</v>
      </c>
      <c r="H66" s="30">
        <v>0</v>
      </c>
      <c r="I66" s="31">
        <f>ROUND(G66*H66,P4)</f>
        <v>0</v>
      </c>
      <c r="J66" s="28" t="s">
        <v>40</v>
      </c>
      <c r="O66" s="32">
        <f>I66*0.21</f>
        <v>0</v>
      </c>
      <c r="P66">
        <v>3</v>
      </c>
    </row>
    <row r="67" spans="1:16" ht="30" x14ac:dyDescent="0.25">
      <c r="A67" s="25" t="s">
        <v>41</v>
      </c>
      <c r="B67" s="33"/>
      <c r="E67" s="27" t="s">
        <v>259</v>
      </c>
      <c r="J67" s="34"/>
    </row>
    <row r="68" spans="1:16" x14ac:dyDescent="0.25">
      <c r="A68" s="25" t="s">
        <v>129</v>
      </c>
      <c r="B68" s="33"/>
      <c r="E68" s="38" t="s">
        <v>260</v>
      </c>
      <c r="J68" s="34"/>
    </row>
    <row r="69" spans="1:16" ht="390" x14ac:dyDescent="0.25">
      <c r="A69" s="25" t="s">
        <v>43</v>
      </c>
      <c r="B69" s="33"/>
      <c r="E69" s="27" t="s">
        <v>261</v>
      </c>
      <c r="J69" s="34"/>
    </row>
    <row r="70" spans="1:16" x14ac:dyDescent="0.25">
      <c r="A70" s="25" t="s">
        <v>35</v>
      </c>
      <c r="B70" s="25">
        <v>16</v>
      </c>
      <c r="C70" s="26" t="s">
        <v>257</v>
      </c>
      <c r="D70" s="25" t="s">
        <v>77</v>
      </c>
      <c r="E70" s="27" t="s">
        <v>258</v>
      </c>
      <c r="F70" s="28" t="s">
        <v>193</v>
      </c>
      <c r="G70" s="29">
        <v>5.88</v>
      </c>
      <c r="H70" s="30">
        <v>0</v>
      </c>
      <c r="I70" s="31">
        <f>ROUND(G70*H70,P4)</f>
        <v>0</v>
      </c>
      <c r="J70" s="28" t="s">
        <v>40</v>
      </c>
      <c r="O70" s="32">
        <f>I70*0.21</f>
        <v>0</v>
      </c>
      <c r="P70">
        <v>3</v>
      </c>
    </row>
    <row r="71" spans="1:16" ht="30" x14ac:dyDescent="0.25">
      <c r="A71" s="25" t="s">
        <v>41</v>
      </c>
      <c r="B71" s="33"/>
      <c r="E71" s="27" t="s">
        <v>262</v>
      </c>
      <c r="J71" s="34"/>
    </row>
    <row r="72" spans="1:16" x14ac:dyDescent="0.25">
      <c r="A72" s="25" t="s">
        <v>129</v>
      </c>
      <c r="B72" s="33"/>
      <c r="E72" s="38" t="s">
        <v>263</v>
      </c>
      <c r="J72" s="34"/>
    </row>
    <row r="73" spans="1:16" ht="390" x14ac:dyDescent="0.25">
      <c r="A73" s="25" t="s">
        <v>43</v>
      </c>
      <c r="B73" s="33"/>
      <c r="E73" s="27" t="s">
        <v>261</v>
      </c>
      <c r="J73" s="34"/>
    </row>
    <row r="74" spans="1:16" x14ac:dyDescent="0.25">
      <c r="A74" s="25" t="s">
        <v>35</v>
      </c>
      <c r="B74" s="25">
        <v>17</v>
      </c>
      <c r="C74" s="26" t="s">
        <v>264</v>
      </c>
      <c r="D74" s="25" t="s">
        <v>37</v>
      </c>
      <c r="E74" s="27" t="s">
        <v>265</v>
      </c>
      <c r="F74" s="28" t="s">
        <v>149</v>
      </c>
      <c r="G74" s="29">
        <v>182.28</v>
      </c>
      <c r="H74" s="30">
        <v>0</v>
      </c>
      <c r="I74" s="31">
        <f>ROUND(G74*H74,P4)</f>
        <v>0</v>
      </c>
      <c r="J74" s="28" t="s">
        <v>40</v>
      </c>
      <c r="O74" s="32">
        <f>I74*0.21</f>
        <v>0</v>
      </c>
      <c r="P74">
        <v>3</v>
      </c>
    </row>
    <row r="75" spans="1:16" ht="30" x14ac:dyDescent="0.25">
      <c r="A75" s="25" t="s">
        <v>41</v>
      </c>
      <c r="B75" s="33"/>
      <c r="E75" s="27" t="s">
        <v>266</v>
      </c>
      <c r="J75" s="34"/>
    </row>
    <row r="76" spans="1:16" x14ac:dyDescent="0.25">
      <c r="A76" s="25" t="s">
        <v>129</v>
      </c>
      <c r="B76" s="33"/>
      <c r="E76" s="38" t="s">
        <v>267</v>
      </c>
      <c r="J76" s="34"/>
    </row>
    <row r="77" spans="1:16" ht="345" x14ac:dyDescent="0.25">
      <c r="A77" s="25" t="s">
        <v>43</v>
      </c>
      <c r="B77" s="33"/>
      <c r="E77" s="27" t="s">
        <v>268</v>
      </c>
      <c r="J77" s="34"/>
    </row>
    <row r="78" spans="1:16" x14ac:dyDescent="0.25">
      <c r="A78" s="25" t="s">
        <v>35</v>
      </c>
      <c r="B78" s="25">
        <v>18</v>
      </c>
      <c r="C78" s="26" t="s">
        <v>269</v>
      </c>
      <c r="D78" s="25" t="s">
        <v>37</v>
      </c>
      <c r="E78" s="27" t="s">
        <v>270</v>
      </c>
      <c r="F78" s="28" t="s">
        <v>149</v>
      </c>
      <c r="G78" s="29">
        <v>37.72</v>
      </c>
      <c r="H78" s="30">
        <v>0</v>
      </c>
      <c r="I78" s="31">
        <f>ROUND(G78*H78,P4)</f>
        <v>0</v>
      </c>
      <c r="J78" s="28" t="s">
        <v>40</v>
      </c>
      <c r="O78" s="32">
        <f>I78*0.21</f>
        <v>0</v>
      </c>
      <c r="P78">
        <v>3</v>
      </c>
    </row>
    <row r="79" spans="1:16" ht="45" x14ac:dyDescent="0.25">
      <c r="A79" s="25" t="s">
        <v>41</v>
      </c>
      <c r="B79" s="33"/>
      <c r="E79" s="27" t="s">
        <v>271</v>
      </c>
      <c r="J79" s="34"/>
    </row>
    <row r="80" spans="1:16" x14ac:dyDescent="0.25">
      <c r="A80" s="25" t="s">
        <v>129</v>
      </c>
      <c r="B80" s="33"/>
      <c r="E80" s="38" t="s">
        <v>272</v>
      </c>
      <c r="J80" s="34"/>
    </row>
    <row r="81" spans="1:16" ht="330" x14ac:dyDescent="0.25">
      <c r="A81" s="25" t="s">
        <v>43</v>
      </c>
      <c r="B81" s="33"/>
      <c r="E81" s="27" t="s">
        <v>273</v>
      </c>
      <c r="J81" s="34"/>
    </row>
    <row r="82" spans="1:16" x14ac:dyDescent="0.25">
      <c r="A82" s="25" t="s">
        <v>35</v>
      </c>
      <c r="B82" s="25">
        <v>19</v>
      </c>
      <c r="C82" s="26" t="s">
        <v>274</v>
      </c>
      <c r="D82" s="25" t="s">
        <v>37</v>
      </c>
      <c r="E82" s="27" t="s">
        <v>275</v>
      </c>
      <c r="F82" s="28" t="s">
        <v>149</v>
      </c>
      <c r="G82" s="29">
        <v>8.5399999999999991</v>
      </c>
      <c r="H82" s="30">
        <v>0</v>
      </c>
      <c r="I82" s="31">
        <f>ROUND(G82*H82,P4)</f>
        <v>0</v>
      </c>
      <c r="J82" s="28" t="s">
        <v>40</v>
      </c>
      <c r="O82" s="32">
        <f>I82*0.21</f>
        <v>0</v>
      </c>
      <c r="P82">
        <v>3</v>
      </c>
    </row>
    <row r="83" spans="1:16" ht="30" x14ac:dyDescent="0.25">
      <c r="A83" s="25" t="s">
        <v>41</v>
      </c>
      <c r="B83" s="33"/>
      <c r="E83" s="27" t="s">
        <v>276</v>
      </c>
      <c r="J83" s="34"/>
    </row>
    <row r="84" spans="1:16" x14ac:dyDescent="0.25">
      <c r="A84" s="25" t="s">
        <v>129</v>
      </c>
      <c r="B84" s="33"/>
      <c r="E84" s="38" t="s">
        <v>243</v>
      </c>
      <c r="J84" s="34"/>
    </row>
    <row r="85" spans="1:16" ht="409.5" x14ac:dyDescent="0.25">
      <c r="A85" s="25" t="s">
        <v>43</v>
      </c>
      <c r="B85" s="33"/>
      <c r="E85" s="27" t="s">
        <v>277</v>
      </c>
      <c r="J85" s="34"/>
    </row>
    <row r="86" spans="1:16" x14ac:dyDescent="0.25">
      <c r="A86" s="25" t="s">
        <v>35</v>
      </c>
      <c r="B86" s="25">
        <v>20</v>
      </c>
      <c r="C86" s="26" t="s">
        <v>278</v>
      </c>
      <c r="D86" s="25" t="s">
        <v>37</v>
      </c>
      <c r="E86" s="27" t="s">
        <v>279</v>
      </c>
      <c r="F86" s="28" t="s">
        <v>149</v>
      </c>
      <c r="G86" s="29">
        <v>37.200000000000003</v>
      </c>
      <c r="H86" s="30">
        <v>0</v>
      </c>
      <c r="I86" s="31">
        <f>ROUND(G86*H86,P4)</f>
        <v>0</v>
      </c>
      <c r="J86" s="28" t="s">
        <v>40</v>
      </c>
      <c r="O86" s="32">
        <f>I86*0.21</f>
        <v>0</v>
      </c>
      <c r="P86">
        <v>3</v>
      </c>
    </row>
    <row r="87" spans="1:16" ht="45" x14ac:dyDescent="0.25">
      <c r="A87" s="25" t="s">
        <v>41</v>
      </c>
      <c r="B87" s="33"/>
      <c r="E87" s="27" t="s">
        <v>280</v>
      </c>
      <c r="J87" s="34"/>
    </row>
    <row r="88" spans="1:16" x14ac:dyDescent="0.25">
      <c r="A88" s="25" t="s">
        <v>129</v>
      </c>
      <c r="B88" s="33"/>
      <c r="E88" s="38" t="s">
        <v>281</v>
      </c>
      <c r="J88" s="34"/>
    </row>
    <row r="89" spans="1:16" ht="409.5" x14ac:dyDescent="0.25">
      <c r="A89" s="25" t="s">
        <v>43</v>
      </c>
      <c r="B89" s="33"/>
      <c r="E89" s="27" t="s">
        <v>282</v>
      </c>
      <c r="J89" s="34"/>
    </row>
    <row r="90" spans="1:16" x14ac:dyDescent="0.25">
      <c r="A90" s="25" t="s">
        <v>35</v>
      </c>
      <c r="B90" s="25">
        <v>21</v>
      </c>
      <c r="C90" s="26" t="s">
        <v>283</v>
      </c>
      <c r="D90" s="25" t="s">
        <v>37</v>
      </c>
      <c r="E90" s="27" t="s">
        <v>284</v>
      </c>
      <c r="F90" s="28" t="s">
        <v>149</v>
      </c>
      <c r="G90" s="29">
        <v>8.5399999999999991</v>
      </c>
      <c r="H90" s="30">
        <v>0</v>
      </c>
      <c r="I90" s="31">
        <f>ROUND(G90*H90,P4)</f>
        <v>0</v>
      </c>
      <c r="J90" s="28" t="s">
        <v>40</v>
      </c>
      <c r="O90" s="32">
        <f>I90*0.21</f>
        <v>0</v>
      </c>
      <c r="P90">
        <v>3</v>
      </c>
    </row>
    <row r="91" spans="1:16" ht="45" x14ac:dyDescent="0.25">
      <c r="A91" s="25" t="s">
        <v>41</v>
      </c>
      <c r="B91" s="33"/>
      <c r="E91" s="27" t="s">
        <v>285</v>
      </c>
      <c r="J91" s="34"/>
    </row>
    <row r="92" spans="1:16" x14ac:dyDescent="0.25">
      <c r="A92" s="25" t="s">
        <v>129</v>
      </c>
      <c r="B92" s="33"/>
      <c r="E92" s="38" t="s">
        <v>286</v>
      </c>
      <c r="J92" s="34"/>
    </row>
    <row r="93" spans="1:16" ht="409.5" x14ac:dyDescent="0.25">
      <c r="A93" s="25" t="s">
        <v>43</v>
      </c>
      <c r="B93" s="33"/>
      <c r="E93" s="27" t="s">
        <v>287</v>
      </c>
      <c r="J93" s="34"/>
    </row>
    <row r="94" spans="1:16" x14ac:dyDescent="0.25">
      <c r="A94" s="25" t="s">
        <v>35</v>
      </c>
      <c r="B94" s="25">
        <v>22</v>
      </c>
      <c r="C94" s="26" t="s">
        <v>288</v>
      </c>
      <c r="D94" s="25" t="s">
        <v>37</v>
      </c>
      <c r="E94" s="27" t="s">
        <v>289</v>
      </c>
      <c r="F94" s="28" t="s">
        <v>193</v>
      </c>
      <c r="G94" s="29">
        <v>527.85</v>
      </c>
      <c r="H94" s="30">
        <v>0</v>
      </c>
      <c r="I94" s="31">
        <f>ROUND(G94*H94,P4)</f>
        <v>0</v>
      </c>
      <c r="J94" s="28" t="s">
        <v>40</v>
      </c>
      <c r="O94" s="32">
        <f>I94*0.21</f>
        <v>0</v>
      </c>
      <c r="P94">
        <v>3</v>
      </c>
    </row>
    <row r="95" spans="1:16" ht="45" x14ac:dyDescent="0.25">
      <c r="A95" s="25" t="s">
        <v>41</v>
      </c>
      <c r="B95" s="33"/>
      <c r="E95" s="27" t="s">
        <v>290</v>
      </c>
      <c r="J95" s="34"/>
    </row>
    <row r="96" spans="1:16" x14ac:dyDescent="0.25">
      <c r="A96" s="25" t="s">
        <v>129</v>
      </c>
      <c r="B96" s="33"/>
      <c r="E96" s="38" t="s">
        <v>291</v>
      </c>
      <c r="J96" s="34"/>
    </row>
    <row r="97" spans="1:16" ht="45" x14ac:dyDescent="0.25">
      <c r="A97" s="25" t="s">
        <v>43</v>
      </c>
      <c r="B97" s="33"/>
      <c r="E97" s="27" t="s">
        <v>292</v>
      </c>
      <c r="J97" s="34"/>
    </row>
    <row r="98" spans="1:16" x14ac:dyDescent="0.25">
      <c r="A98" s="25" t="s">
        <v>35</v>
      </c>
      <c r="B98" s="25">
        <v>23</v>
      </c>
      <c r="C98" s="26" t="s">
        <v>293</v>
      </c>
      <c r="D98" s="25" t="s">
        <v>37</v>
      </c>
      <c r="E98" s="27" t="s">
        <v>294</v>
      </c>
      <c r="F98" s="28" t="s">
        <v>193</v>
      </c>
      <c r="G98" s="29">
        <v>308.89999999999998</v>
      </c>
      <c r="H98" s="30">
        <v>0</v>
      </c>
      <c r="I98" s="31">
        <f>ROUND(G98*H98,P4)</f>
        <v>0</v>
      </c>
      <c r="J98" s="28" t="s">
        <v>40</v>
      </c>
      <c r="O98" s="32">
        <f>I98*0.21</f>
        <v>0</v>
      </c>
      <c r="P98">
        <v>3</v>
      </c>
    </row>
    <row r="99" spans="1:16" x14ac:dyDescent="0.25">
      <c r="A99" s="25" t="s">
        <v>41</v>
      </c>
      <c r="B99" s="33"/>
      <c r="E99" s="27" t="s">
        <v>295</v>
      </c>
      <c r="J99" s="34"/>
    </row>
    <row r="100" spans="1:16" x14ac:dyDescent="0.25">
      <c r="A100" s="25" t="s">
        <v>129</v>
      </c>
      <c r="B100" s="33"/>
      <c r="E100" s="38" t="s">
        <v>296</v>
      </c>
      <c r="J100" s="34"/>
    </row>
    <row r="101" spans="1:16" ht="30" x14ac:dyDescent="0.25">
      <c r="A101" s="25" t="s">
        <v>43</v>
      </c>
      <c r="B101" s="33"/>
      <c r="E101" s="27" t="s">
        <v>297</v>
      </c>
      <c r="J101" s="34"/>
    </row>
    <row r="102" spans="1:16" x14ac:dyDescent="0.25">
      <c r="A102" s="25" t="s">
        <v>35</v>
      </c>
      <c r="B102" s="25">
        <v>24</v>
      </c>
      <c r="C102" s="26" t="s">
        <v>298</v>
      </c>
      <c r="D102" s="25" t="s">
        <v>37</v>
      </c>
      <c r="E102" s="27" t="s">
        <v>299</v>
      </c>
      <c r="F102" s="28" t="s">
        <v>193</v>
      </c>
      <c r="G102" s="29">
        <v>527.85</v>
      </c>
      <c r="H102" s="30">
        <v>0</v>
      </c>
      <c r="I102" s="31">
        <f>ROUND(G102*H102,P4)</f>
        <v>0</v>
      </c>
      <c r="J102" s="28" t="s">
        <v>40</v>
      </c>
      <c r="O102" s="32">
        <f>I102*0.21</f>
        <v>0</v>
      </c>
      <c r="P102">
        <v>3</v>
      </c>
    </row>
    <row r="103" spans="1:16" ht="30" x14ac:dyDescent="0.25">
      <c r="A103" s="25" t="s">
        <v>41</v>
      </c>
      <c r="B103" s="33"/>
      <c r="E103" s="27" t="s">
        <v>300</v>
      </c>
      <c r="J103" s="34"/>
    </row>
    <row r="104" spans="1:16" x14ac:dyDescent="0.25">
      <c r="A104" s="25" t="s">
        <v>129</v>
      </c>
      <c r="B104" s="33"/>
      <c r="E104" s="38" t="s">
        <v>291</v>
      </c>
      <c r="J104" s="34"/>
    </row>
    <row r="105" spans="1:16" ht="60" x14ac:dyDescent="0.25">
      <c r="A105" s="25" t="s">
        <v>43</v>
      </c>
      <c r="B105" s="33"/>
      <c r="E105" s="27" t="s">
        <v>301</v>
      </c>
      <c r="J105" s="34"/>
    </row>
    <row r="106" spans="1:16" x14ac:dyDescent="0.25">
      <c r="A106" s="19" t="s">
        <v>32</v>
      </c>
      <c r="B106" s="20"/>
      <c r="C106" s="21" t="s">
        <v>302</v>
      </c>
      <c r="D106" s="22"/>
      <c r="E106" s="19" t="s">
        <v>303</v>
      </c>
      <c r="F106" s="22"/>
      <c r="G106" s="22"/>
      <c r="H106" s="22"/>
      <c r="I106" s="23">
        <f>SUMIFS(I107:I122,A107:A122,"P")</f>
        <v>0</v>
      </c>
      <c r="J106" s="24"/>
    </row>
    <row r="107" spans="1:16" x14ac:dyDescent="0.25">
      <c r="A107" s="25" t="s">
        <v>35</v>
      </c>
      <c r="B107" s="25">
        <v>25</v>
      </c>
      <c r="C107" s="26" t="s">
        <v>304</v>
      </c>
      <c r="D107" s="25" t="s">
        <v>37</v>
      </c>
      <c r="E107" s="27" t="s">
        <v>305</v>
      </c>
      <c r="F107" s="28" t="s">
        <v>149</v>
      </c>
      <c r="G107" s="29">
        <v>6.8000000000000005E-2</v>
      </c>
      <c r="H107" s="30">
        <v>0</v>
      </c>
      <c r="I107" s="31">
        <f>ROUND(G107*H107,P4)</f>
        <v>0</v>
      </c>
      <c r="J107" s="28" t="s">
        <v>40</v>
      </c>
      <c r="O107" s="32">
        <f>I107*0.21</f>
        <v>0</v>
      </c>
      <c r="P107">
        <v>3</v>
      </c>
    </row>
    <row r="108" spans="1:16" ht="30" x14ac:dyDescent="0.25">
      <c r="A108" s="25" t="s">
        <v>41</v>
      </c>
      <c r="B108" s="33"/>
      <c r="E108" s="27" t="s">
        <v>306</v>
      </c>
      <c r="J108" s="34"/>
    </row>
    <row r="109" spans="1:16" x14ac:dyDescent="0.25">
      <c r="A109" s="25" t="s">
        <v>129</v>
      </c>
      <c r="B109" s="33"/>
      <c r="E109" s="38" t="s">
        <v>307</v>
      </c>
      <c r="J109" s="34"/>
    </row>
    <row r="110" spans="1:16" ht="75" x14ac:dyDescent="0.25">
      <c r="A110" s="25" t="s">
        <v>43</v>
      </c>
      <c r="B110" s="33"/>
      <c r="E110" s="27" t="s">
        <v>308</v>
      </c>
      <c r="J110" s="34"/>
    </row>
    <row r="111" spans="1:16" x14ac:dyDescent="0.25">
      <c r="A111" s="25" t="s">
        <v>35</v>
      </c>
      <c r="B111" s="25">
        <v>26</v>
      </c>
      <c r="C111" s="26" t="s">
        <v>309</v>
      </c>
      <c r="D111" s="25" t="s">
        <v>37</v>
      </c>
      <c r="E111" s="27" t="s">
        <v>310</v>
      </c>
      <c r="F111" s="28" t="s">
        <v>149</v>
      </c>
      <c r="G111" s="29">
        <v>118.65</v>
      </c>
      <c r="H111" s="30">
        <v>0</v>
      </c>
      <c r="I111" s="31">
        <f>ROUND(G111*H111,P4)</f>
        <v>0</v>
      </c>
      <c r="J111" s="28" t="s">
        <v>40</v>
      </c>
      <c r="O111" s="32">
        <f>I111*0.21</f>
        <v>0</v>
      </c>
      <c r="P111">
        <v>3</v>
      </c>
    </row>
    <row r="112" spans="1:16" ht="90" x14ac:dyDescent="0.25">
      <c r="A112" s="25" t="s">
        <v>41</v>
      </c>
      <c r="B112" s="33"/>
      <c r="E112" s="27" t="s">
        <v>311</v>
      </c>
      <c r="J112" s="34"/>
    </row>
    <row r="113" spans="1:16" x14ac:dyDescent="0.25">
      <c r="A113" s="25" t="s">
        <v>129</v>
      </c>
      <c r="B113" s="33"/>
      <c r="E113" s="38" t="s">
        <v>312</v>
      </c>
      <c r="J113" s="34"/>
    </row>
    <row r="114" spans="1:16" ht="60" x14ac:dyDescent="0.25">
      <c r="A114" s="25" t="s">
        <v>43</v>
      </c>
      <c r="B114" s="33"/>
      <c r="E114" s="27" t="s">
        <v>313</v>
      </c>
      <c r="J114" s="34"/>
    </row>
    <row r="115" spans="1:16" x14ac:dyDescent="0.25">
      <c r="A115" s="25" t="s">
        <v>35</v>
      </c>
      <c r="B115" s="25">
        <v>27</v>
      </c>
      <c r="C115" s="26" t="s">
        <v>314</v>
      </c>
      <c r="D115" s="25" t="s">
        <v>37</v>
      </c>
      <c r="E115" s="27" t="s">
        <v>315</v>
      </c>
      <c r="F115" s="28" t="s">
        <v>149</v>
      </c>
      <c r="G115" s="29">
        <v>11.095000000000001</v>
      </c>
      <c r="H115" s="30">
        <v>0</v>
      </c>
      <c r="I115" s="31">
        <f>ROUND(G115*H115,P4)</f>
        <v>0</v>
      </c>
      <c r="J115" s="28" t="s">
        <v>40</v>
      </c>
      <c r="O115" s="32">
        <f>I115*0.21</f>
        <v>0</v>
      </c>
      <c r="P115">
        <v>3</v>
      </c>
    </row>
    <row r="116" spans="1:16" ht="45" x14ac:dyDescent="0.25">
      <c r="A116" s="25" t="s">
        <v>41</v>
      </c>
      <c r="B116" s="33"/>
      <c r="E116" s="27" t="s">
        <v>316</v>
      </c>
      <c r="J116" s="34"/>
    </row>
    <row r="117" spans="1:16" x14ac:dyDescent="0.25">
      <c r="A117" s="25" t="s">
        <v>129</v>
      </c>
      <c r="B117" s="33"/>
      <c r="E117" s="38" t="s">
        <v>317</v>
      </c>
      <c r="J117" s="34"/>
    </row>
    <row r="118" spans="1:16" ht="409.5" x14ac:dyDescent="0.25">
      <c r="A118" s="25" t="s">
        <v>43</v>
      </c>
      <c r="B118" s="33"/>
      <c r="E118" s="27" t="s">
        <v>318</v>
      </c>
      <c r="J118" s="34"/>
    </row>
    <row r="119" spans="1:16" x14ac:dyDescent="0.25">
      <c r="A119" s="25" t="s">
        <v>35</v>
      </c>
      <c r="B119" s="25">
        <v>28</v>
      </c>
      <c r="C119" s="26" t="s">
        <v>319</v>
      </c>
      <c r="D119" s="25" t="s">
        <v>37</v>
      </c>
      <c r="E119" s="27" t="s">
        <v>320</v>
      </c>
      <c r="F119" s="28" t="s">
        <v>193</v>
      </c>
      <c r="G119" s="29">
        <v>91</v>
      </c>
      <c r="H119" s="30">
        <v>0</v>
      </c>
      <c r="I119" s="31">
        <f>ROUND(G119*H119,P4)</f>
        <v>0</v>
      </c>
      <c r="J119" s="28" t="s">
        <v>40</v>
      </c>
      <c r="O119" s="32">
        <f>I119*0.21</f>
        <v>0</v>
      </c>
      <c r="P119">
        <v>3</v>
      </c>
    </row>
    <row r="120" spans="1:16" x14ac:dyDescent="0.25">
      <c r="A120" s="25" t="s">
        <v>41</v>
      </c>
      <c r="B120" s="33"/>
      <c r="E120" s="27" t="s">
        <v>321</v>
      </c>
      <c r="J120" s="34"/>
    </row>
    <row r="121" spans="1:16" x14ac:dyDescent="0.25">
      <c r="A121" s="25" t="s">
        <v>129</v>
      </c>
      <c r="B121" s="33"/>
      <c r="E121" s="38" t="s">
        <v>322</v>
      </c>
      <c r="J121" s="34"/>
    </row>
    <row r="122" spans="1:16" ht="180" x14ac:dyDescent="0.25">
      <c r="A122" s="25" t="s">
        <v>43</v>
      </c>
      <c r="B122" s="33"/>
      <c r="E122" s="27" t="s">
        <v>323</v>
      </c>
      <c r="J122" s="34"/>
    </row>
    <row r="123" spans="1:16" x14ac:dyDescent="0.25">
      <c r="A123" s="19" t="s">
        <v>32</v>
      </c>
      <c r="B123" s="20"/>
      <c r="C123" s="21" t="s">
        <v>324</v>
      </c>
      <c r="D123" s="22"/>
      <c r="E123" s="19" t="s">
        <v>325</v>
      </c>
      <c r="F123" s="22"/>
      <c r="G123" s="22"/>
      <c r="H123" s="22"/>
      <c r="I123" s="23">
        <f>SUMIFS(I124:I155,A124:A155,"P")</f>
        <v>0</v>
      </c>
      <c r="J123" s="24"/>
    </row>
    <row r="124" spans="1:16" x14ac:dyDescent="0.25">
      <c r="A124" s="25" t="s">
        <v>35</v>
      </c>
      <c r="B124" s="25">
        <v>29</v>
      </c>
      <c r="C124" s="26" t="s">
        <v>326</v>
      </c>
      <c r="D124" s="25" t="s">
        <v>37</v>
      </c>
      <c r="E124" s="27" t="s">
        <v>327</v>
      </c>
      <c r="F124" s="28" t="s">
        <v>328</v>
      </c>
      <c r="G124" s="29">
        <v>168</v>
      </c>
      <c r="H124" s="30">
        <v>0</v>
      </c>
      <c r="I124" s="31">
        <f>ROUND(G124*H124,P4)</f>
        <v>0</v>
      </c>
      <c r="J124" s="28" t="s">
        <v>40</v>
      </c>
      <c r="O124" s="32">
        <f>I124*0.21</f>
        <v>0</v>
      </c>
      <c r="P124">
        <v>3</v>
      </c>
    </row>
    <row r="125" spans="1:16" ht="30" x14ac:dyDescent="0.25">
      <c r="A125" s="25" t="s">
        <v>41</v>
      </c>
      <c r="B125" s="33"/>
      <c r="E125" s="27" t="s">
        <v>329</v>
      </c>
      <c r="J125" s="34"/>
    </row>
    <row r="126" spans="1:16" x14ac:dyDescent="0.25">
      <c r="A126" s="25" t="s">
        <v>129</v>
      </c>
      <c r="B126" s="33"/>
      <c r="E126" s="38" t="s">
        <v>330</v>
      </c>
      <c r="J126" s="34"/>
    </row>
    <row r="127" spans="1:16" ht="45" x14ac:dyDescent="0.25">
      <c r="A127" s="25" t="s">
        <v>43</v>
      </c>
      <c r="B127" s="33"/>
      <c r="E127" s="27" t="s">
        <v>331</v>
      </c>
      <c r="J127" s="34"/>
    </row>
    <row r="128" spans="1:16" x14ac:dyDescent="0.25">
      <c r="A128" s="25" t="s">
        <v>35</v>
      </c>
      <c r="B128" s="25">
        <v>30</v>
      </c>
      <c r="C128" s="26" t="s">
        <v>332</v>
      </c>
      <c r="D128" s="25" t="s">
        <v>37</v>
      </c>
      <c r="E128" s="27" t="s">
        <v>333</v>
      </c>
      <c r="F128" s="28" t="s">
        <v>149</v>
      </c>
      <c r="G128" s="29">
        <v>6.78</v>
      </c>
      <c r="H128" s="30">
        <v>0</v>
      </c>
      <c r="I128" s="31">
        <f>ROUND(G128*H128,P4)</f>
        <v>0</v>
      </c>
      <c r="J128" s="28" t="s">
        <v>40</v>
      </c>
      <c r="O128" s="32">
        <f>I128*0.21</f>
        <v>0</v>
      </c>
      <c r="P128">
        <v>3</v>
      </c>
    </row>
    <row r="129" spans="1:16" ht="30" x14ac:dyDescent="0.25">
      <c r="A129" s="25" t="s">
        <v>41</v>
      </c>
      <c r="B129" s="33"/>
      <c r="E129" s="27" t="s">
        <v>334</v>
      </c>
      <c r="J129" s="34"/>
    </row>
    <row r="130" spans="1:16" x14ac:dyDescent="0.25">
      <c r="A130" s="25" t="s">
        <v>129</v>
      </c>
      <c r="B130" s="33"/>
      <c r="E130" s="38" t="s">
        <v>335</v>
      </c>
      <c r="J130" s="34"/>
    </row>
    <row r="131" spans="1:16" ht="409.5" x14ac:dyDescent="0.25">
      <c r="A131" s="25" t="s">
        <v>43</v>
      </c>
      <c r="B131" s="33"/>
      <c r="E131" s="27" t="s">
        <v>336</v>
      </c>
      <c r="J131" s="34"/>
    </row>
    <row r="132" spans="1:16" x14ac:dyDescent="0.25">
      <c r="A132" s="25" t="s">
        <v>35</v>
      </c>
      <c r="B132" s="25">
        <v>31</v>
      </c>
      <c r="C132" s="26" t="s">
        <v>337</v>
      </c>
      <c r="D132" s="25" t="s">
        <v>37</v>
      </c>
      <c r="E132" s="27" t="s">
        <v>338</v>
      </c>
      <c r="F132" s="28" t="s">
        <v>127</v>
      </c>
      <c r="G132" s="29">
        <v>0.80900000000000005</v>
      </c>
      <c r="H132" s="30">
        <v>0</v>
      </c>
      <c r="I132" s="31">
        <f>ROUND(G132*H132,P4)</f>
        <v>0</v>
      </c>
      <c r="J132" s="28" t="s">
        <v>40</v>
      </c>
      <c r="O132" s="32">
        <f>I132*0.21</f>
        <v>0</v>
      </c>
      <c r="P132">
        <v>3</v>
      </c>
    </row>
    <row r="133" spans="1:16" x14ac:dyDescent="0.25">
      <c r="A133" s="25" t="s">
        <v>41</v>
      </c>
      <c r="B133" s="33"/>
      <c r="E133" s="27" t="s">
        <v>339</v>
      </c>
      <c r="J133" s="34"/>
    </row>
    <row r="134" spans="1:16" x14ac:dyDescent="0.25">
      <c r="A134" s="25" t="s">
        <v>129</v>
      </c>
      <c r="B134" s="33"/>
      <c r="E134" s="38" t="s">
        <v>340</v>
      </c>
      <c r="J134" s="34"/>
    </row>
    <row r="135" spans="1:16" ht="300" x14ac:dyDescent="0.25">
      <c r="A135" s="25" t="s">
        <v>43</v>
      </c>
      <c r="B135" s="33"/>
      <c r="E135" s="27" t="s">
        <v>341</v>
      </c>
      <c r="J135" s="34"/>
    </row>
    <row r="136" spans="1:16" x14ac:dyDescent="0.25">
      <c r="A136" s="25" t="s">
        <v>35</v>
      </c>
      <c r="B136" s="25">
        <v>32</v>
      </c>
      <c r="C136" s="26" t="s">
        <v>342</v>
      </c>
      <c r="D136" s="25" t="s">
        <v>37</v>
      </c>
      <c r="E136" s="27" t="s">
        <v>343</v>
      </c>
      <c r="F136" s="28" t="s">
        <v>149</v>
      </c>
      <c r="G136" s="29">
        <v>0.6</v>
      </c>
      <c r="H136" s="30">
        <v>0</v>
      </c>
      <c r="I136" s="31">
        <f>ROUND(G136*H136,P4)</f>
        <v>0</v>
      </c>
      <c r="J136" s="28" t="s">
        <v>40</v>
      </c>
      <c r="O136" s="32">
        <f>I136*0.21</f>
        <v>0</v>
      </c>
      <c r="P136">
        <v>3</v>
      </c>
    </row>
    <row r="137" spans="1:16" ht="60" x14ac:dyDescent="0.25">
      <c r="A137" s="25" t="s">
        <v>41</v>
      </c>
      <c r="B137" s="33"/>
      <c r="E137" s="27" t="s">
        <v>344</v>
      </c>
      <c r="J137" s="34"/>
    </row>
    <row r="138" spans="1:16" x14ac:dyDescent="0.25">
      <c r="A138" s="25" t="s">
        <v>129</v>
      </c>
      <c r="B138" s="33"/>
      <c r="E138" s="38" t="s">
        <v>345</v>
      </c>
      <c r="J138" s="34"/>
    </row>
    <row r="139" spans="1:16" ht="120" x14ac:dyDescent="0.25">
      <c r="A139" s="25" t="s">
        <v>43</v>
      </c>
      <c r="B139" s="33"/>
      <c r="E139" s="27" t="s">
        <v>346</v>
      </c>
      <c r="J139" s="34"/>
    </row>
    <row r="140" spans="1:16" x14ac:dyDescent="0.25">
      <c r="A140" s="25" t="s">
        <v>35</v>
      </c>
      <c r="B140" s="25">
        <v>33</v>
      </c>
      <c r="C140" s="26" t="s">
        <v>347</v>
      </c>
      <c r="D140" s="25" t="s">
        <v>37</v>
      </c>
      <c r="E140" s="27" t="s">
        <v>348</v>
      </c>
      <c r="F140" s="28" t="s">
        <v>149</v>
      </c>
      <c r="G140" s="29">
        <v>3</v>
      </c>
      <c r="H140" s="30">
        <v>0</v>
      </c>
      <c r="I140" s="31">
        <f>ROUND(G140*H140,P4)</f>
        <v>0</v>
      </c>
      <c r="J140" s="28" t="s">
        <v>40</v>
      </c>
      <c r="O140" s="32">
        <f>I140*0.21</f>
        <v>0</v>
      </c>
      <c r="P140">
        <v>3</v>
      </c>
    </row>
    <row r="141" spans="1:16" ht="60" x14ac:dyDescent="0.25">
      <c r="A141" s="25" t="s">
        <v>41</v>
      </c>
      <c r="B141" s="33"/>
      <c r="E141" s="27" t="s">
        <v>349</v>
      </c>
      <c r="J141" s="34"/>
    </row>
    <row r="142" spans="1:16" x14ac:dyDescent="0.25">
      <c r="A142" s="25" t="s">
        <v>129</v>
      </c>
      <c r="B142" s="33"/>
      <c r="E142" s="38" t="s">
        <v>350</v>
      </c>
      <c r="J142" s="34"/>
    </row>
    <row r="143" spans="1:16" ht="120" x14ac:dyDescent="0.25">
      <c r="A143" s="25" t="s">
        <v>43</v>
      </c>
      <c r="B143" s="33"/>
      <c r="E143" s="27" t="s">
        <v>351</v>
      </c>
      <c r="J143" s="34"/>
    </row>
    <row r="144" spans="1:16" x14ac:dyDescent="0.25">
      <c r="A144" s="25" t="s">
        <v>35</v>
      </c>
      <c r="B144" s="25">
        <v>34</v>
      </c>
      <c r="C144" s="26" t="s">
        <v>352</v>
      </c>
      <c r="D144" s="25" t="s">
        <v>37</v>
      </c>
      <c r="E144" s="27" t="s">
        <v>353</v>
      </c>
      <c r="F144" s="28" t="s">
        <v>149</v>
      </c>
      <c r="G144" s="29">
        <v>15.75</v>
      </c>
      <c r="H144" s="30">
        <v>0</v>
      </c>
      <c r="I144" s="31">
        <f>ROUND(G144*H144,P4)</f>
        <v>0</v>
      </c>
      <c r="J144" s="28" t="s">
        <v>40</v>
      </c>
      <c r="O144" s="32">
        <f>I144*0.21</f>
        <v>0</v>
      </c>
      <c r="P144">
        <v>3</v>
      </c>
    </row>
    <row r="145" spans="1:16" ht="45" x14ac:dyDescent="0.25">
      <c r="A145" s="25" t="s">
        <v>41</v>
      </c>
      <c r="B145" s="33"/>
      <c r="E145" s="27" t="s">
        <v>354</v>
      </c>
      <c r="J145" s="34"/>
    </row>
    <row r="146" spans="1:16" x14ac:dyDescent="0.25">
      <c r="A146" s="25" t="s">
        <v>129</v>
      </c>
      <c r="B146" s="33"/>
      <c r="E146" s="38" t="s">
        <v>355</v>
      </c>
      <c r="J146" s="34"/>
    </row>
    <row r="147" spans="1:16" ht="409.5" x14ac:dyDescent="0.25">
      <c r="A147" s="25" t="s">
        <v>43</v>
      </c>
      <c r="B147" s="33"/>
      <c r="E147" s="27" t="s">
        <v>356</v>
      </c>
      <c r="J147" s="34"/>
    </row>
    <row r="148" spans="1:16" x14ac:dyDescent="0.25">
      <c r="A148" s="25" t="s">
        <v>35</v>
      </c>
      <c r="B148" s="25">
        <v>35</v>
      </c>
      <c r="C148" s="26" t="s">
        <v>357</v>
      </c>
      <c r="D148" s="25" t="s">
        <v>37</v>
      </c>
      <c r="E148" s="27" t="s">
        <v>358</v>
      </c>
      <c r="F148" s="28" t="s">
        <v>149</v>
      </c>
      <c r="G148" s="29">
        <v>13.95</v>
      </c>
      <c r="H148" s="30">
        <v>0</v>
      </c>
      <c r="I148" s="31">
        <f>ROUND(G148*H148,P4)</f>
        <v>0</v>
      </c>
      <c r="J148" s="28" t="s">
        <v>40</v>
      </c>
      <c r="O148" s="32">
        <f>I148*0.21</f>
        <v>0</v>
      </c>
      <c r="P148">
        <v>3</v>
      </c>
    </row>
    <row r="149" spans="1:16" ht="30" x14ac:dyDescent="0.25">
      <c r="A149" s="25" t="s">
        <v>41</v>
      </c>
      <c r="B149" s="33"/>
      <c r="E149" s="27" t="s">
        <v>359</v>
      </c>
      <c r="J149" s="34"/>
    </row>
    <row r="150" spans="1:16" x14ac:dyDescent="0.25">
      <c r="A150" s="25" t="s">
        <v>129</v>
      </c>
      <c r="B150" s="33"/>
      <c r="E150" s="38" t="s">
        <v>360</v>
      </c>
      <c r="J150" s="34"/>
    </row>
    <row r="151" spans="1:16" ht="409.5" x14ac:dyDescent="0.25">
      <c r="A151" s="25" t="s">
        <v>43</v>
      </c>
      <c r="B151" s="33"/>
      <c r="E151" s="27" t="s">
        <v>356</v>
      </c>
      <c r="J151" s="34"/>
    </row>
    <row r="152" spans="1:16" x14ac:dyDescent="0.25">
      <c r="A152" s="25" t="s">
        <v>35</v>
      </c>
      <c r="B152" s="25">
        <v>36</v>
      </c>
      <c r="C152" s="26" t="s">
        <v>361</v>
      </c>
      <c r="D152" s="25" t="s">
        <v>37</v>
      </c>
      <c r="E152" s="27" t="s">
        <v>362</v>
      </c>
      <c r="F152" s="28" t="s">
        <v>127</v>
      </c>
      <c r="G152" s="29">
        <v>5.4020000000000001</v>
      </c>
      <c r="H152" s="30">
        <v>0</v>
      </c>
      <c r="I152" s="31">
        <f>ROUND(G152*H152,P4)</f>
        <v>0</v>
      </c>
      <c r="J152" s="28" t="s">
        <v>40</v>
      </c>
      <c r="O152" s="32">
        <f>I152*0.21</f>
        <v>0</v>
      </c>
      <c r="P152">
        <v>3</v>
      </c>
    </row>
    <row r="153" spans="1:16" x14ac:dyDescent="0.25">
      <c r="A153" s="25" t="s">
        <v>41</v>
      </c>
      <c r="B153" s="33"/>
      <c r="E153" s="27" t="s">
        <v>363</v>
      </c>
      <c r="J153" s="34"/>
    </row>
    <row r="154" spans="1:16" x14ac:dyDescent="0.25">
      <c r="A154" s="25" t="s">
        <v>129</v>
      </c>
      <c r="B154" s="33"/>
      <c r="E154" s="39" t="s">
        <v>37</v>
      </c>
      <c r="J154" s="34"/>
    </row>
    <row r="155" spans="1:16" ht="330" x14ac:dyDescent="0.25">
      <c r="A155" s="25" t="s">
        <v>43</v>
      </c>
      <c r="B155" s="33"/>
      <c r="E155" s="27" t="s">
        <v>364</v>
      </c>
      <c r="J155" s="34"/>
    </row>
    <row r="156" spans="1:16" x14ac:dyDescent="0.25">
      <c r="A156" s="19" t="s">
        <v>32</v>
      </c>
      <c r="B156" s="20"/>
      <c r="C156" s="21" t="s">
        <v>365</v>
      </c>
      <c r="D156" s="22"/>
      <c r="E156" s="19" t="s">
        <v>366</v>
      </c>
      <c r="F156" s="22"/>
      <c r="G156" s="22"/>
      <c r="H156" s="22"/>
      <c r="I156" s="23">
        <f>SUMIFS(I157:I200,A157:A200,"P")</f>
        <v>0</v>
      </c>
      <c r="J156" s="24"/>
    </row>
    <row r="157" spans="1:16" x14ac:dyDescent="0.25">
      <c r="A157" s="25" t="s">
        <v>35</v>
      </c>
      <c r="B157" s="25">
        <v>37</v>
      </c>
      <c r="C157" s="26" t="s">
        <v>367</v>
      </c>
      <c r="D157" s="25" t="s">
        <v>37</v>
      </c>
      <c r="E157" s="27" t="s">
        <v>368</v>
      </c>
      <c r="F157" s="28" t="s">
        <v>149</v>
      </c>
      <c r="G157" s="29">
        <v>3.78</v>
      </c>
      <c r="H157" s="30">
        <v>0</v>
      </c>
      <c r="I157" s="31">
        <f>ROUND(G157*H157,P4)</f>
        <v>0</v>
      </c>
      <c r="J157" s="28" t="s">
        <v>40</v>
      </c>
      <c r="O157" s="32">
        <f>I157*0.21</f>
        <v>0</v>
      </c>
      <c r="P157">
        <v>3</v>
      </c>
    </row>
    <row r="158" spans="1:16" x14ac:dyDescent="0.25">
      <c r="A158" s="25" t="s">
        <v>41</v>
      </c>
      <c r="B158" s="33"/>
      <c r="E158" s="27" t="s">
        <v>369</v>
      </c>
      <c r="J158" s="34"/>
    </row>
    <row r="159" spans="1:16" x14ac:dyDescent="0.25">
      <c r="A159" s="25" t="s">
        <v>129</v>
      </c>
      <c r="B159" s="33"/>
      <c r="E159" s="38" t="s">
        <v>370</v>
      </c>
      <c r="J159" s="34"/>
    </row>
    <row r="160" spans="1:16" ht="409.5" x14ac:dyDescent="0.25">
      <c r="A160" s="25" t="s">
        <v>43</v>
      </c>
      <c r="B160" s="33"/>
      <c r="E160" s="27" t="s">
        <v>371</v>
      </c>
      <c r="J160" s="34"/>
    </row>
    <row r="161" spans="1:16" x14ac:dyDescent="0.25">
      <c r="A161" s="25" t="s">
        <v>35</v>
      </c>
      <c r="B161" s="25">
        <v>38</v>
      </c>
      <c r="C161" s="26" t="s">
        <v>372</v>
      </c>
      <c r="D161" s="25" t="s">
        <v>73</v>
      </c>
      <c r="E161" s="27" t="s">
        <v>373</v>
      </c>
      <c r="F161" s="28" t="s">
        <v>149</v>
      </c>
      <c r="G161" s="29">
        <v>15.06</v>
      </c>
      <c r="H161" s="30">
        <v>0</v>
      </c>
      <c r="I161" s="31">
        <f>ROUND(G161*H161,P4)</f>
        <v>0</v>
      </c>
      <c r="J161" s="28" t="s">
        <v>40</v>
      </c>
      <c r="O161" s="32">
        <f>I161*0.21</f>
        <v>0</v>
      </c>
      <c r="P161">
        <v>3</v>
      </c>
    </row>
    <row r="162" spans="1:16" x14ac:dyDescent="0.25">
      <c r="A162" s="25" t="s">
        <v>41</v>
      </c>
      <c r="B162" s="33"/>
      <c r="E162" s="27" t="s">
        <v>374</v>
      </c>
      <c r="J162" s="34"/>
    </row>
    <row r="163" spans="1:16" x14ac:dyDescent="0.25">
      <c r="A163" s="25" t="s">
        <v>129</v>
      </c>
      <c r="B163" s="33"/>
      <c r="E163" s="38" t="s">
        <v>375</v>
      </c>
      <c r="J163" s="34"/>
    </row>
    <row r="164" spans="1:16" ht="409.5" x14ac:dyDescent="0.25">
      <c r="A164" s="25" t="s">
        <v>43</v>
      </c>
      <c r="B164" s="33"/>
      <c r="E164" s="27" t="s">
        <v>371</v>
      </c>
      <c r="J164" s="34"/>
    </row>
    <row r="165" spans="1:16" x14ac:dyDescent="0.25">
      <c r="A165" s="25" t="s">
        <v>35</v>
      </c>
      <c r="B165" s="25">
        <v>39</v>
      </c>
      <c r="C165" s="26" t="s">
        <v>372</v>
      </c>
      <c r="D165" s="25" t="s">
        <v>77</v>
      </c>
      <c r="E165" s="27" t="s">
        <v>373</v>
      </c>
      <c r="F165" s="28" t="s">
        <v>149</v>
      </c>
      <c r="G165" s="29">
        <v>3.8849999999999998</v>
      </c>
      <c r="H165" s="30">
        <v>0</v>
      </c>
      <c r="I165" s="31">
        <f>ROUND(G165*H165,P4)</f>
        <v>0</v>
      </c>
      <c r="J165" s="28" t="s">
        <v>40</v>
      </c>
      <c r="O165" s="32">
        <f>I165*0.21</f>
        <v>0</v>
      </c>
      <c r="P165">
        <v>3</v>
      </c>
    </row>
    <row r="166" spans="1:16" ht="30" x14ac:dyDescent="0.25">
      <c r="A166" s="25" t="s">
        <v>41</v>
      </c>
      <c r="B166" s="33"/>
      <c r="E166" s="27" t="s">
        <v>376</v>
      </c>
      <c r="J166" s="34"/>
    </row>
    <row r="167" spans="1:16" x14ac:dyDescent="0.25">
      <c r="A167" s="25" t="s">
        <v>129</v>
      </c>
      <c r="B167" s="33"/>
      <c r="E167" s="38" t="s">
        <v>377</v>
      </c>
      <c r="J167" s="34"/>
    </row>
    <row r="168" spans="1:16" ht="409.5" x14ac:dyDescent="0.25">
      <c r="A168" s="25" t="s">
        <v>43</v>
      </c>
      <c r="B168" s="33"/>
      <c r="E168" s="27" t="s">
        <v>356</v>
      </c>
      <c r="J168" s="34"/>
    </row>
    <row r="169" spans="1:16" x14ac:dyDescent="0.25">
      <c r="A169" s="25" t="s">
        <v>35</v>
      </c>
      <c r="B169" s="25">
        <v>40</v>
      </c>
      <c r="C169" s="26" t="s">
        <v>378</v>
      </c>
      <c r="D169" s="25" t="s">
        <v>37</v>
      </c>
      <c r="E169" s="27" t="s">
        <v>379</v>
      </c>
      <c r="F169" s="28" t="s">
        <v>149</v>
      </c>
      <c r="G169" s="29">
        <v>11.678000000000001</v>
      </c>
      <c r="H169" s="30">
        <v>0</v>
      </c>
      <c r="I169" s="31">
        <f>ROUND(G169*H169,P4)</f>
        <v>0</v>
      </c>
      <c r="J169" s="28" t="s">
        <v>40</v>
      </c>
      <c r="O169" s="32">
        <f>I169*0.21</f>
        <v>0</v>
      </c>
      <c r="P169">
        <v>3</v>
      </c>
    </row>
    <row r="170" spans="1:16" ht="30" x14ac:dyDescent="0.25">
      <c r="A170" s="25" t="s">
        <v>41</v>
      </c>
      <c r="B170" s="33"/>
      <c r="E170" s="27" t="s">
        <v>380</v>
      </c>
      <c r="J170" s="34"/>
    </row>
    <row r="171" spans="1:16" x14ac:dyDescent="0.25">
      <c r="A171" s="25" t="s">
        <v>129</v>
      </c>
      <c r="B171" s="33"/>
      <c r="E171" s="38" t="s">
        <v>381</v>
      </c>
      <c r="J171" s="34"/>
    </row>
    <row r="172" spans="1:16" ht="409.5" x14ac:dyDescent="0.25">
      <c r="A172" s="25" t="s">
        <v>43</v>
      </c>
      <c r="B172" s="33"/>
      <c r="E172" s="27" t="s">
        <v>356</v>
      </c>
      <c r="J172" s="34"/>
    </row>
    <row r="173" spans="1:16" x14ac:dyDescent="0.25">
      <c r="A173" s="25" t="s">
        <v>35</v>
      </c>
      <c r="B173" s="25">
        <v>41</v>
      </c>
      <c r="C173" s="26" t="s">
        <v>382</v>
      </c>
      <c r="D173" s="25" t="s">
        <v>37</v>
      </c>
      <c r="E173" s="27" t="s">
        <v>383</v>
      </c>
      <c r="F173" s="28" t="s">
        <v>149</v>
      </c>
      <c r="G173" s="29">
        <v>0.63</v>
      </c>
      <c r="H173" s="30">
        <v>0</v>
      </c>
      <c r="I173" s="31">
        <f>ROUND(G173*H173,P4)</f>
        <v>0</v>
      </c>
      <c r="J173" s="28" t="s">
        <v>40</v>
      </c>
      <c r="O173" s="32">
        <f>I173*0.21</f>
        <v>0</v>
      </c>
      <c r="P173">
        <v>3</v>
      </c>
    </row>
    <row r="174" spans="1:16" x14ac:dyDescent="0.25">
      <c r="A174" s="25" t="s">
        <v>41</v>
      </c>
      <c r="B174" s="33"/>
      <c r="E174" s="27" t="s">
        <v>384</v>
      </c>
      <c r="J174" s="34"/>
    </row>
    <row r="175" spans="1:16" x14ac:dyDescent="0.25">
      <c r="A175" s="25" t="s">
        <v>129</v>
      </c>
      <c r="B175" s="33"/>
      <c r="E175" s="38" t="s">
        <v>385</v>
      </c>
      <c r="J175" s="34"/>
    </row>
    <row r="176" spans="1:16" ht="45" x14ac:dyDescent="0.25">
      <c r="A176" s="25" t="s">
        <v>43</v>
      </c>
      <c r="B176" s="33"/>
      <c r="E176" s="27" t="s">
        <v>386</v>
      </c>
      <c r="J176" s="34"/>
    </row>
    <row r="177" spans="1:16" x14ac:dyDescent="0.25">
      <c r="A177" s="25" t="s">
        <v>35</v>
      </c>
      <c r="B177" s="25">
        <v>42</v>
      </c>
      <c r="C177" s="26" t="s">
        <v>387</v>
      </c>
      <c r="D177" s="25" t="s">
        <v>37</v>
      </c>
      <c r="E177" s="27" t="s">
        <v>388</v>
      </c>
      <c r="F177" s="28" t="s">
        <v>149</v>
      </c>
      <c r="G177" s="29">
        <v>6.3</v>
      </c>
      <c r="H177" s="30">
        <v>0</v>
      </c>
      <c r="I177" s="31">
        <f>ROUND(G177*H177,P4)</f>
        <v>0</v>
      </c>
      <c r="J177" s="28" t="s">
        <v>40</v>
      </c>
      <c r="O177" s="32">
        <f>I177*0.21</f>
        <v>0</v>
      </c>
      <c r="P177">
        <v>3</v>
      </c>
    </row>
    <row r="178" spans="1:16" x14ac:dyDescent="0.25">
      <c r="A178" s="25" t="s">
        <v>41</v>
      </c>
      <c r="B178" s="33"/>
      <c r="E178" s="27" t="s">
        <v>389</v>
      </c>
      <c r="J178" s="34"/>
    </row>
    <row r="179" spans="1:16" x14ac:dyDescent="0.25">
      <c r="A179" s="25" t="s">
        <v>129</v>
      </c>
      <c r="B179" s="33"/>
      <c r="E179" s="38" t="s">
        <v>390</v>
      </c>
      <c r="J179" s="34"/>
    </row>
    <row r="180" spans="1:16" ht="409.5" x14ac:dyDescent="0.25">
      <c r="A180" s="25" t="s">
        <v>43</v>
      </c>
      <c r="B180" s="33"/>
      <c r="E180" s="27" t="s">
        <v>371</v>
      </c>
      <c r="J180" s="34"/>
    </row>
    <row r="181" spans="1:16" x14ac:dyDescent="0.25">
      <c r="A181" s="25" t="s">
        <v>35</v>
      </c>
      <c r="B181" s="25">
        <v>43</v>
      </c>
      <c r="C181" s="26" t="s">
        <v>391</v>
      </c>
      <c r="D181" s="25" t="s">
        <v>37</v>
      </c>
      <c r="E181" s="27" t="s">
        <v>392</v>
      </c>
      <c r="F181" s="28" t="s">
        <v>149</v>
      </c>
      <c r="G181" s="29">
        <v>111.34</v>
      </c>
      <c r="H181" s="30">
        <v>0</v>
      </c>
      <c r="I181" s="31">
        <f>ROUND(G181*H181,P4)</f>
        <v>0</v>
      </c>
      <c r="J181" s="28" t="s">
        <v>40</v>
      </c>
      <c r="O181" s="32">
        <f>I181*0.21</f>
        <v>0</v>
      </c>
      <c r="P181">
        <v>3</v>
      </c>
    </row>
    <row r="182" spans="1:16" ht="30" x14ac:dyDescent="0.25">
      <c r="A182" s="25" t="s">
        <v>41</v>
      </c>
      <c r="B182" s="33"/>
      <c r="E182" s="27" t="s">
        <v>393</v>
      </c>
      <c r="J182" s="34"/>
    </row>
    <row r="183" spans="1:16" x14ac:dyDescent="0.25">
      <c r="A183" s="25" t="s">
        <v>129</v>
      </c>
      <c r="B183" s="33"/>
      <c r="E183" s="38" t="s">
        <v>394</v>
      </c>
      <c r="J183" s="34"/>
    </row>
    <row r="184" spans="1:16" ht="105" x14ac:dyDescent="0.25">
      <c r="A184" s="25" t="s">
        <v>43</v>
      </c>
      <c r="B184" s="33"/>
      <c r="E184" s="27" t="s">
        <v>395</v>
      </c>
      <c r="J184" s="34"/>
    </row>
    <row r="185" spans="1:16" x14ac:dyDescent="0.25">
      <c r="A185" s="25" t="s">
        <v>35</v>
      </c>
      <c r="B185" s="25">
        <v>44</v>
      </c>
      <c r="C185" s="26" t="s">
        <v>396</v>
      </c>
      <c r="D185" s="25" t="s">
        <v>37</v>
      </c>
      <c r="E185" s="27" t="s">
        <v>397</v>
      </c>
      <c r="F185" s="28" t="s">
        <v>149</v>
      </c>
      <c r="G185" s="29">
        <v>3.29</v>
      </c>
      <c r="H185" s="30">
        <v>0</v>
      </c>
      <c r="I185" s="31">
        <f>ROUND(G185*H185,P4)</f>
        <v>0</v>
      </c>
      <c r="J185" s="28" t="s">
        <v>40</v>
      </c>
      <c r="O185" s="32">
        <f>I185*0.21</f>
        <v>0</v>
      </c>
      <c r="P185">
        <v>3</v>
      </c>
    </row>
    <row r="186" spans="1:16" ht="30" x14ac:dyDescent="0.25">
      <c r="A186" s="25" t="s">
        <v>41</v>
      </c>
      <c r="B186" s="33"/>
      <c r="E186" s="27" t="s">
        <v>398</v>
      </c>
      <c r="J186" s="34"/>
    </row>
    <row r="187" spans="1:16" x14ac:dyDescent="0.25">
      <c r="A187" s="25" t="s">
        <v>129</v>
      </c>
      <c r="B187" s="33"/>
      <c r="E187" s="38" t="s">
        <v>399</v>
      </c>
      <c r="J187" s="34"/>
    </row>
    <row r="188" spans="1:16" ht="105" x14ac:dyDescent="0.25">
      <c r="A188" s="25" t="s">
        <v>43</v>
      </c>
      <c r="B188" s="33"/>
      <c r="E188" s="27" t="s">
        <v>400</v>
      </c>
      <c r="J188" s="34"/>
    </row>
    <row r="189" spans="1:16" x14ac:dyDescent="0.25">
      <c r="A189" s="25" t="s">
        <v>35</v>
      </c>
      <c r="B189" s="25">
        <v>45</v>
      </c>
      <c r="C189" s="26" t="s">
        <v>401</v>
      </c>
      <c r="D189" s="25" t="s">
        <v>37</v>
      </c>
      <c r="E189" s="27" t="s">
        <v>402</v>
      </c>
      <c r="F189" s="28" t="s">
        <v>149</v>
      </c>
      <c r="G189" s="29">
        <v>1.1499999999999999</v>
      </c>
      <c r="H189" s="30">
        <v>0</v>
      </c>
      <c r="I189" s="31">
        <f>ROUND(G189*H189,P4)</f>
        <v>0</v>
      </c>
      <c r="J189" s="28" t="s">
        <v>40</v>
      </c>
      <c r="O189" s="32">
        <f>I189*0.21</f>
        <v>0</v>
      </c>
      <c r="P189">
        <v>3</v>
      </c>
    </row>
    <row r="190" spans="1:16" ht="45" x14ac:dyDescent="0.25">
      <c r="A190" s="25" t="s">
        <v>41</v>
      </c>
      <c r="B190" s="33"/>
      <c r="E190" s="27" t="s">
        <v>403</v>
      </c>
      <c r="J190" s="34"/>
    </row>
    <row r="191" spans="1:16" x14ac:dyDescent="0.25">
      <c r="A191" s="25" t="s">
        <v>129</v>
      </c>
      <c r="B191" s="33"/>
      <c r="E191" s="38" t="s">
        <v>404</v>
      </c>
      <c r="J191" s="34"/>
    </row>
    <row r="192" spans="1:16" ht="90" x14ac:dyDescent="0.25">
      <c r="A192" s="25" t="s">
        <v>43</v>
      </c>
      <c r="B192" s="33"/>
      <c r="E192" s="27" t="s">
        <v>405</v>
      </c>
      <c r="J192" s="34"/>
    </row>
    <row r="193" spans="1:16" x14ac:dyDescent="0.25">
      <c r="A193" s="25" t="s">
        <v>35</v>
      </c>
      <c r="B193" s="25">
        <v>46</v>
      </c>
      <c r="C193" s="26" t="s">
        <v>406</v>
      </c>
      <c r="D193" s="25" t="s">
        <v>37</v>
      </c>
      <c r="E193" s="27" t="s">
        <v>407</v>
      </c>
      <c r="F193" s="28" t="s">
        <v>149</v>
      </c>
      <c r="G193" s="29">
        <v>15.57</v>
      </c>
      <c r="H193" s="30">
        <v>0</v>
      </c>
      <c r="I193" s="31">
        <f>ROUND(G193*H193,P4)</f>
        <v>0</v>
      </c>
      <c r="J193" s="28" t="s">
        <v>40</v>
      </c>
      <c r="O193" s="32">
        <f>I193*0.21</f>
        <v>0</v>
      </c>
      <c r="P193">
        <v>3</v>
      </c>
    </row>
    <row r="194" spans="1:16" ht="45" x14ac:dyDescent="0.25">
      <c r="A194" s="25" t="s">
        <v>41</v>
      </c>
      <c r="B194" s="33"/>
      <c r="E194" s="27" t="s">
        <v>408</v>
      </c>
      <c r="J194" s="34"/>
    </row>
    <row r="195" spans="1:16" x14ac:dyDescent="0.25">
      <c r="A195" s="25" t="s">
        <v>129</v>
      </c>
      <c r="B195" s="33"/>
      <c r="E195" s="38" t="s">
        <v>409</v>
      </c>
      <c r="J195" s="34"/>
    </row>
    <row r="196" spans="1:16" ht="180" x14ac:dyDescent="0.25">
      <c r="A196" s="25" t="s">
        <v>43</v>
      </c>
      <c r="B196" s="33"/>
      <c r="E196" s="27" t="s">
        <v>410</v>
      </c>
      <c r="J196" s="34"/>
    </row>
    <row r="197" spans="1:16" x14ac:dyDescent="0.25">
      <c r="A197" s="25" t="s">
        <v>35</v>
      </c>
      <c r="B197" s="25">
        <v>47</v>
      </c>
      <c r="C197" s="26" t="s">
        <v>411</v>
      </c>
      <c r="D197" s="25" t="s">
        <v>37</v>
      </c>
      <c r="E197" s="27" t="s">
        <v>412</v>
      </c>
      <c r="F197" s="28" t="s">
        <v>149</v>
      </c>
      <c r="G197" s="29">
        <v>2.0150000000000001</v>
      </c>
      <c r="H197" s="30">
        <v>0</v>
      </c>
      <c r="I197" s="31">
        <f>ROUND(G197*H197,P4)</f>
        <v>0</v>
      </c>
      <c r="J197" s="28" t="s">
        <v>40</v>
      </c>
      <c r="O197" s="32">
        <f>I197*0.21</f>
        <v>0</v>
      </c>
      <c r="P197">
        <v>3</v>
      </c>
    </row>
    <row r="198" spans="1:16" x14ac:dyDescent="0.25">
      <c r="A198" s="25" t="s">
        <v>41</v>
      </c>
      <c r="B198" s="33"/>
      <c r="E198" s="27" t="s">
        <v>413</v>
      </c>
      <c r="J198" s="34"/>
    </row>
    <row r="199" spans="1:16" x14ac:dyDescent="0.25">
      <c r="A199" s="25" t="s">
        <v>129</v>
      </c>
      <c r="B199" s="33"/>
      <c r="E199" s="38" t="s">
        <v>414</v>
      </c>
      <c r="J199" s="34"/>
    </row>
    <row r="200" spans="1:16" ht="409.5" x14ac:dyDescent="0.25">
      <c r="A200" s="25" t="s">
        <v>43</v>
      </c>
      <c r="B200" s="33"/>
      <c r="E200" s="27" t="s">
        <v>415</v>
      </c>
      <c r="J200" s="34"/>
    </row>
    <row r="201" spans="1:16" x14ac:dyDescent="0.25">
      <c r="A201" s="19" t="s">
        <v>32</v>
      </c>
      <c r="B201" s="20"/>
      <c r="C201" s="21" t="s">
        <v>416</v>
      </c>
      <c r="D201" s="22"/>
      <c r="E201" s="19" t="s">
        <v>417</v>
      </c>
      <c r="F201" s="22"/>
      <c r="G201" s="22"/>
      <c r="H201" s="22"/>
      <c r="I201" s="23">
        <f>SUMIFS(I202:I255,A202:A255,"P")</f>
        <v>0</v>
      </c>
      <c r="J201" s="24"/>
    </row>
    <row r="202" spans="1:16" x14ac:dyDescent="0.25">
      <c r="A202" s="25" t="s">
        <v>35</v>
      </c>
      <c r="B202" s="25">
        <v>48</v>
      </c>
      <c r="C202" s="26" t="s">
        <v>418</v>
      </c>
      <c r="D202" s="25" t="s">
        <v>73</v>
      </c>
      <c r="E202" s="27" t="s">
        <v>419</v>
      </c>
      <c r="F202" s="28" t="s">
        <v>193</v>
      </c>
      <c r="G202" s="29">
        <v>216.5</v>
      </c>
      <c r="H202" s="30">
        <v>0</v>
      </c>
      <c r="I202" s="31">
        <f>ROUND(G202*H202,P4)</f>
        <v>0</v>
      </c>
      <c r="J202" s="28" t="s">
        <v>40</v>
      </c>
      <c r="O202" s="32">
        <f>I202*0.21</f>
        <v>0</v>
      </c>
      <c r="P202">
        <v>3</v>
      </c>
    </row>
    <row r="203" spans="1:16" x14ac:dyDescent="0.25">
      <c r="A203" s="25" t="s">
        <v>41</v>
      </c>
      <c r="B203" s="33"/>
      <c r="E203" s="27" t="s">
        <v>420</v>
      </c>
      <c r="J203" s="34"/>
    </row>
    <row r="204" spans="1:16" x14ac:dyDescent="0.25">
      <c r="A204" s="25" t="s">
        <v>129</v>
      </c>
      <c r="B204" s="33"/>
      <c r="E204" s="38" t="s">
        <v>421</v>
      </c>
      <c r="J204" s="34"/>
    </row>
    <row r="205" spans="1:16" ht="60" x14ac:dyDescent="0.25">
      <c r="A205" s="25" t="s">
        <v>43</v>
      </c>
      <c r="B205" s="33"/>
      <c r="E205" s="27" t="s">
        <v>422</v>
      </c>
      <c r="J205" s="34"/>
    </row>
    <row r="206" spans="1:16" x14ac:dyDescent="0.25">
      <c r="A206" s="25" t="s">
        <v>35</v>
      </c>
      <c r="B206" s="25">
        <v>49</v>
      </c>
      <c r="C206" s="26" t="s">
        <v>418</v>
      </c>
      <c r="D206" s="25" t="s">
        <v>77</v>
      </c>
      <c r="E206" s="27" t="s">
        <v>419</v>
      </c>
      <c r="F206" s="28" t="s">
        <v>193</v>
      </c>
      <c r="G206" s="29">
        <v>41.034999999999997</v>
      </c>
      <c r="H206" s="30">
        <v>0</v>
      </c>
      <c r="I206" s="31">
        <f>ROUND(G206*H206,P4)</f>
        <v>0</v>
      </c>
      <c r="J206" s="28" t="s">
        <v>40</v>
      </c>
      <c r="O206" s="32">
        <f>I206*0.21</f>
        <v>0</v>
      </c>
      <c r="P206">
        <v>3</v>
      </c>
    </row>
    <row r="207" spans="1:16" ht="30" x14ac:dyDescent="0.25">
      <c r="A207" s="25" t="s">
        <v>41</v>
      </c>
      <c r="B207" s="33"/>
      <c r="E207" s="27" t="s">
        <v>423</v>
      </c>
      <c r="J207" s="34"/>
    </row>
    <row r="208" spans="1:16" x14ac:dyDescent="0.25">
      <c r="A208" s="25" t="s">
        <v>129</v>
      </c>
      <c r="B208" s="33"/>
      <c r="E208" s="38" t="s">
        <v>424</v>
      </c>
      <c r="J208" s="34"/>
    </row>
    <row r="209" spans="1:16" ht="90" x14ac:dyDescent="0.25">
      <c r="A209" s="25" t="s">
        <v>43</v>
      </c>
      <c r="B209" s="33"/>
      <c r="E209" s="27" t="s">
        <v>425</v>
      </c>
      <c r="J209" s="34"/>
    </row>
    <row r="210" spans="1:16" x14ac:dyDescent="0.25">
      <c r="A210" s="25" t="s">
        <v>35</v>
      </c>
      <c r="B210" s="25">
        <v>50</v>
      </c>
      <c r="C210" s="26" t="s">
        <v>426</v>
      </c>
      <c r="D210" s="25" t="s">
        <v>37</v>
      </c>
      <c r="E210" s="27" t="s">
        <v>419</v>
      </c>
      <c r="F210" s="28" t="s">
        <v>193</v>
      </c>
      <c r="G210" s="29">
        <v>196.26499999999999</v>
      </c>
      <c r="H210" s="30">
        <v>0</v>
      </c>
      <c r="I210" s="31">
        <f>ROUND(G210*H210,P4)</f>
        <v>0</v>
      </c>
      <c r="J210" s="28" t="s">
        <v>40</v>
      </c>
      <c r="O210" s="32">
        <f>I210*0.21</f>
        <v>0</v>
      </c>
      <c r="P210">
        <v>3</v>
      </c>
    </row>
    <row r="211" spans="1:16" ht="60" x14ac:dyDescent="0.25">
      <c r="A211" s="25" t="s">
        <v>41</v>
      </c>
      <c r="B211" s="33"/>
      <c r="E211" s="27" t="s">
        <v>427</v>
      </c>
      <c r="J211" s="34"/>
    </row>
    <row r="212" spans="1:16" x14ac:dyDescent="0.25">
      <c r="A212" s="25" t="s">
        <v>129</v>
      </c>
      <c r="B212" s="33"/>
      <c r="E212" s="38" t="s">
        <v>428</v>
      </c>
      <c r="J212" s="34"/>
    </row>
    <row r="213" spans="1:16" ht="90" x14ac:dyDescent="0.25">
      <c r="A213" s="25" t="s">
        <v>43</v>
      </c>
      <c r="B213" s="33"/>
      <c r="E213" s="27" t="s">
        <v>425</v>
      </c>
      <c r="J213" s="34"/>
    </row>
    <row r="214" spans="1:16" x14ac:dyDescent="0.25">
      <c r="A214" s="25" t="s">
        <v>35</v>
      </c>
      <c r="B214" s="25">
        <v>51</v>
      </c>
      <c r="C214" s="26" t="s">
        <v>429</v>
      </c>
      <c r="D214" s="25" t="s">
        <v>37</v>
      </c>
      <c r="E214" s="27" t="s">
        <v>430</v>
      </c>
      <c r="F214" s="28" t="s">
        <v>193</v>
      </c>
      <c r="G214" s="29">
        <v>51.6</v>
      </c>
      <c r="H214" s="30">
        <v>0</v>
      </c>
      <c r="I214" s="31">
        <f>ROUND(G214*H214,P4)</f>
        <v>0</v>
      </c>
      <c r="J214" s="28" t="s">
        <v>40</v>
      </c>
      <c r="O214" s="32">
        <f>I214*0.21</f>
        <v>0</v>
      </c>
      <c r="P214">
        <v>3</v>
      </c>
    </row>
    <row r="215" spans="1:16" x14ac:dyDescent="0.25">
      <c r="A215" s="25" t="s">
        <v>41</v>
      </c>
      <c r="B215" s="33"/>
      <c r="E215" s="27" t="s">
        <v>431</v>
      </c>
      <c r="J215" s="34"/>
    </row>
    <row r="216" spans="1:16" x14ac:dyDescent="0.25">
      <c r="A216" s="25" t="s">
        <v>129</v>
      </c>
      <c r="B216" s="33"/>
      <c r="E216" s="38" t="s">
        <v>432</v>
      </c>
      <c r="J216" s="34"/>
    </row>
    <row r="217" spans="1:16" ht="120" x14ac:dyDescent="0.25">
      <c r="A217" s="25" t="s">
        <v>43</v>
      </c>
      <c r="B217" s="33"/>
      <c r="E217" s="27" t="s">
        <v>433</v>
      </c>
      <c r="J217" s="34"/>
    </row>
    <row r="218" spans="1:16" x14ac:dyDescent="0.25">
      <c r="A218" s="25" t="s">
        <v>35</v>
      </c>
      <c r="B218" s="25">
        <v>52</v>
      </c>
      <c r="C218" s="26" t="s">
        <v>434</v>
      </c>
      <c r="D218" s="25" t="s">
        <v>37</v>
      </c>
      <c r="E218" s="27" t="s">
        <v>435</v>
      </c>
      <c r="F218" s="28" t="s">
        <v>193</v>
      </c>
      <c r="G218" s="29">
        <v>216.5</v>
      </c>
      <c r="H218" s="30">
        <v>0</v>
      </c>
      <c r="I218" s="31">
        <f>ROUND(G218*H218,P4)</f>
        <v>0</v>
      </c>
      <c r="J218" s="28" t="s">
        <v>40</v>
      </c>
      <c r="O218" s="32">
        <f>I218*0.21</f>
        <v>0</v>
      </c>
      <c r="P218">
        <v>3</v>
      </c>
    </row>
    <row r="219" spans="1:16" x14ac:dyDescent="0.25">
      <c r="A219" s="25" t="s">
        <v>41</v>
      </c>
      <c r="B219" s="33"/>
      <c r="E219" s="27" t="s">
        <v>436</v>
      </c>
      <c r="J219" s="34"/>
    </row>
    <row r="220" spans="1:16" x14ac:dyDescent="0.25">
      <c r="A220" s="25" t="s">
        <v>129</v>
      </c>
      <c r="B220" s="33"/>
      <c r="E220" s="38" t="s">
        <v>437</v>
      </c>
      <c r="J220" s="34"/>
    </row>
    <row r="221" spans="1:16" ht="75" x14ac:dyDescent="0.25">
      <c r="A221" s="25" t="s">
        <v>43</v>
      </c>
      <c r="B221" s="33"/>
      <c r="E221" s="27" t="s">
        <v>438</v>
      </c>
      <c r="J221" s="34"/>
    </row>
    <row r="222" spans="1:16" x14ac:dyDescent="0.25">
      <c r="A222" s="25" t="s">
        <v>35</v>
      </c>
      <c r="B222" s="25">
        <v>53</v>
      </c>
      <c r="C222" s="26" t="s">
        <v>439</v>
      </c>
      <c r="D222" s="25" t="s">
        <v>37</v>
      </c>
      <c r="E222" s="27" t="s">
        <v>440</v>
      </c>
      <c r="F222" s="28" t="s">
        <v>193</v>
      </c>
      <c r="G222" s="29">
        <v>449.3</v>
      </c>
      <c r="H222" s="30">
        <v>0</v>
      </c>
      <c r="I222" s="31">
        <f>ROUND(G222*H222,P4)</f>
        <v>0</v>
      </c>
      <c r="J222" s="28" t="s">
        <v>40</v>
      </c>
      <c r="O222" s="32">
        <f>I222*0.21</f>
        <v>0</v>
      </c>
      <c r="P222">
        <v>3</v>
      </c>
    </row>
    <row r="223" spans="1:16" x14ac:dyDescent="0.25">
      <c r="A223" s="25" t="s">
        <v>41</v>
      </c>
      <c r="B223" s="33"/>
      <c r="E223" s="27" t="s">
        <v>441</v>
      </c>
      <c r="J223" s="34"/>
    </row>
    <row r="224" spans="1:16" x14ac:dyDescent="0.25">
      <c r="A224" s="25" t="s">
        <v>129</v>
      </c>
      <c r="B224" s="33"/>
      <c r="E224" s="38" t="s">
        <v>442</v>
      </c>
      <c r="J224" s="34"/>
    </row>
    <row r="225" spans="1:16" ht="75" x14ac:dyDescent="0.25">
      <c r="A225" s="25" t="s">
        <v>43</v>
      </c>
      <c r="B225" s="33"/>
      <c r="E225" s="27" t="s">
        <v>438</v>
      </c>
      <c r="J225" s="34"/>
    </row>
    <row r="226" spans="1:16" x14ac:dyDescent="0.25">
      <c r="A226" s="25" t="s">
        <v>35</v>
      </c>
      <c r="B226" s="25">
        <v>54</v>
      </c>
      <c r="C226" s="26" t="s">
        <v>443</v>
      </c>
      <c r="D226" s="25" t="s">
        <v>37</v>
      </c>
      <c r="E226" s="27" t="s">
        <v>444</v>
      </c>
      <c r="F226" s="28" t="s">
        <v>193</v>
      </c>
      <c r="G226" s="29">
        <v>13.8</v>
      </c>
      <c r="H226" s="30">
        <v>0</v>
      </c>
      <c r="I226" s="31">
        <f>ROUND(G226*H226,P4)</f>
        <v>0</v>
      </c>
      <c r="J226" s="28" t="s">
        <v>40</v>
      </c>
      <c r="O226" s="32">
        <f>I226*0.21</f>
        <v>0</v>
      </c>
      <c r="P226">
        <v>3</v>
      </c>
    </row>
    <row r="227" spans="1:16" ht="30" x14ac:dyDescent="0.25">
      <c r="A227" s="25" t="s">
        <v>41</v>
      </c>
      <c r="B227" s="33"/>
      <c r="E227" s="27" t="s">
        <v>445</v>
      </c>
      <c r="J227" s="34"/>
    </row>
    <row r="228" spans="1:16" x14ac:dyDescent="0.25">
      <c r="A228" s="25" t="s">
        <v>129</v>
      </c>
      <c r="B228" s="33"/>
      <c r="E228" s="38" t="s">
        <v>446</v>
      </c>
      <c r="J228" s="34"/>
    </row>
    <row r="229" spans="1:16" ht="75" x14ac:dyDescent="0.25">
      <c r="A229" s="25" t="s">
        <v>43</v>
      </c>
      <c r="B229" s="33"/>
      <c r="E229" s="27" t="s">
        <v>447</v>
      </c>
      <c r="J229" s="34"/>
    </row>
    <row r="230" spans="1:16" x14ac:dyDescent="0.25">
      <c r="A230" s="25" t="s">
        <v>35</v>
      </c>
      <c r="B230" s="25">
        <v>55</v>
      </c>
      <c r="C230" s="26" t="s">
        <v>448</v>
      </c>
      <c r="D230" s="25" t="s">
        <v>37</v>
      </c>
      <c r="E230" s="27" t="s">
        <v>449</v>
      </c>
      <c r="F230" s="28" t="s">
        <v>193</v>
      </c>
      <c r="G230" s="29">
        <v>17.5</v>
      </c>
      <c r="H230" s="30">
        <v>0</v>
      </c>
      <c r="I230" s="31">
        <f>ROUND(G230*H230,P4)</f>
        <v>0</v>
      </c>
      <c r="J230" s="28" t="s">
        <v>40</v>
      </c>
      <c r="O230" s="32">
        <f>I230*0.21</f>
        <v>0</v>
      </c>
      <c r="P230">
        <v>3</v>
      </c>
    </row>
    <row r="231" spans="1:16" x14ac:dyDescent="0.25">
      <c r="A231" s="25" t="s">
        <v>41</v>
      </c>
      <c r="B231" s="33"/>
      <c r="E231" s="27" t="s">
        <v>450</v>
      </c>
      <c r="J231" s="34"/>
    </row>
    <row r="232" spans="1:16" x14ac:dyDescent="0.25">
      <c r="A232" s="25" t="s">
        <v>129</v>
      </c>
      <c r="B232" s="33"/>
      <c r="E232" s="38" t="s">
        <v>451</v>
      </c>
      <c r="J232" s="34"/>
    </row>
    <row r="233" spans="1:16" ht="60" x14ac:dyDescent="0.25">
      <c r="A233" s="25" t="s">
        <v>43</v>
      </c>
      <c r="B233" s="33"/>
      <c r="E233" s="27" t="s">
        <v>452</v>
      </c>
      <c r="J233" s="34"/>
    </row>
    <row r="234" spans="1:16" x14ac:dyDescent="0.25">
      <c r="A234" s="25" t="s">
        <v>35</v>
      </c>
      <c r="B234" s="25">
        <v>56</v>
      </c>
      <c r="C234" s="26" t="s">
        <v>453</v>
      </c>
      <c r="D234" s="25" t="s">
        <v>37</v>
      </c>
      <c r="E234" s="27" t="s">
        <v>454</v>
      </c>
      <c r="F234" s="28" t="s">
        <v>193</v>
      </c>
      <c r="G234" s="29">
        <v>217</v>
      </c>
      <c r="H234" s="30">
        <v>0</v>
      </c>
      <c r="I234" s="31">
        <f>ROUND(G234*H234,P4)</f>
        <v>0</v>
      </c>
      <c r="J234" s="28" t="s">
        <v>40</v>
      </c>
      <c r="O234" s="32">
        <f>I234*0.21</f>
        <v>0</v>
      </c>
      <c r="P234">
        <v>3</v>
      </c>
    </row>
    <row r="235" spans="1:16" x14ac:dyDescent="0.25">
      <c r="A235" s="25" t="s">
        <v>41</v>
      </c>
      <c r="B235" s="33"/>
      <c r="E235" s="27" t="s">
        <v>455</v>
      </c>
      <c r="J235" s="34"/>
    </row>
    <row r="236" spans="1:16" ht="165" x14ac:dyDescent="0.25">
      <c r="A236" s="25" t="s">
        <v>43</v>
      </c>
      <c r="B236" s="33"/>
      <c r="E236" s="27" t="s">
        <v>456</v>
      </c>
      <c r="J236" s="34"/>
    </row>
    <row r="237" spans="1:16" x14ac:dyDescent="0.25">
      <c r="A237" s="25" t="s">
        <v>35</v>
      </c>
      <c r="B237" s="25">
        <v>57</v>
      </c>
      <c r="C237" s="26" t="s">
        <v>457</v>
      </c>
      <c r="D237" s="25" t="s">
        <v>37</v>
      </c>
      <c r="E237" s="27" t="s">
        <v>458</v>
      </c>
      <c r="F237" s="28" t="s">
        <v>193</v>
      </c>
      <c r="G237" s="29">
        <v>10</v>
      </c>
      <c r="H237" s="30">
        <v>0</v>
      </c>
      <c r="I237" s="31">
        <f>ROUND(G237*H237,P4)</f>
        <v>0</v>
      </c>
      <c r="J237" s="28" t="s">
        <v>40</v>
      </c>
      <c r="O237" s="32">
        <f>I237*0.21</f>
        <v>0</v>
      </c>
      <c r="P237">
        <v>3</v>
      </c>
    </row>
    <row r="238" spans="1:16" ht="30" x14ac:dyDescent="0.25">
      <c r="A238" s="25" t="s">
        <v>41</v>
      </c>
      <c r="B238" s="33"/>
      <c r="E238" s="27" t="s">
        <v>459</v>
      </c>
      <c r="J238" s="34"/>
    </row>
    <row r="239" spans="1:16" ht="195" x14ac:dyDescent="0.25">
      <c r="A239" s="25" t="s">
        <v>43</v>
      </c>
      <c r="B239" s="33"/>
      <c r="E239" s="27" t="s">
        <v>460</v>
      </c>
      <c r="J239" s="34"/>
    </row>
    <row r="240" spans="1:16" x14ac:dyDescent="0.25">
      <c r="A240" s="25" t="s">
        <v>35</v>
      </c>
      <c r="B240" s="25">
        <v>58</v>
      </c>
      <c r="C240" s="26" t="s">
        <v>461</v>
      </c>
      <c r="D240" s="25" t="s">
        <v>37</v>
      </c>
      <c r="E240" s="27" t="s">
        <v>462</v>
      </c>
      <c r="F240" s="28" t="s">
        <v>193</v>
      </c>
      <c r="G240" s="29">
        <v>222</v>
      </c>
      <c r="H240" s="30">
        <v>0</v>
      </c>
      <c r="I240" s="31">
        <f>ROUND(G240*H240,P4)</f>
        <v>0</v>
      </c>
      <c r="J240" s="28" t="s">
        <v>40</v>
      </c>
      <c r="O240" s="32">
        <f>I240*0.21</f>
        <v>0</v>
      </c>
      <c r="P240">
        <v>3</v>
      </c>
    </row>
    <row r="241" spans="1:16" x14ac:dyDescent="0.25">
      <c r="A241" s="25" t="s">
        <v>41</v>
      </c>
      <c r="B241" s="33"/>
      <c r="E241" s="27" t="s">
        <v>463</v>
      </c>
      <c r="J241" s="34"/>
    </row>
    <row r="242" spans="1:16" x14ac:dyDescent="0.25">
      <c r="A242" s="25" t="s">
        <v>129</v>
      </c>
      <c r="B242" s="33"/>
      <c r="E242" s="38" t="s">
        <v>464</v>
      </c>
      <c r="J242" s="34"/>
    </row>
    <row r="243" spans="1:16" ht="165" x14ac:dyDescent="0.25">
      <c r="A243" s="25" t="s">
        <v>43</v>
      </c>
      <c r="B243" s="33"/>
      <c r="E243" s="27" t="s">
        <v>456</v>
      </c>
      <c r="J243" s="34"/>
    </row>
    <row r="244" spans="1:16" x14ac:dyDescent="0.25">
      <c r="A244" s="25" t="s">
        <v>35</v>
      </c>
      <c r="B244" s="25">
        <v>59</v>
      </c>
      <c r="C244" s="26" t="s">
        <v>465</v>
      </c>
      <c r="D244" s="25" t="s">
        <v>37</v>
      </c>
      <c r="E244" s="27" t="s">
        <v>466</v>
      </c>
      <c r="F244" s="28" t="s">
        <v>193</v>
      </c>
      <c r="G244" s="29">
        <v>206.5</v>
      </c>
      <c r="H244" s="30">
        <v>0</v>
      </c>
      <c r="I244" s="31">
        <f>ROUND(G244*H244,P4)</f>
        <v>0</v>
      </c>
      <c r="J244" s="28" t="s">
        <v>40</v>
      </c>
      <c r="O244" s="32">
        <f>I244*0.21</f>
        <v>0</v>
      </c>
      <c r="P244">
        <v>3</v>
      </c>
    </row>
    <row r="245" spans="1:16" x14ac:dyDescent="0.25">
      <c r="A245" s="25" t="s">
        <v>41</v>
      </c>
      <c r="B245" s="33"/>
      <c r="E245" s="27" t="s">
        <v>467</v>
      </c>
      <c r="J245" s="34"/>
    </row>
    <row r="246" spans="1:16" x14ac:dyDescent="0.25">
      <c r="A246" s="25" t="s">
        <v>129</v>
      </c>
      <c r="B246" s="33"/>
      <c r="E246" s="38" t="s">
        <v>468</v>
      </c>
      <c r="J246" s="34"/>
    </row>
    <row r="247" spans="1:16" ht="165" x14ac:dyDescent="0.25">
      <c r="A247" s="25" t="s">
        <v>43</v>
      </c>
      <c r="B247" s="33"/>
      <c r="E247" s="27" t="s">
        <v>456</v>
      </c>
      <c r="J247" s="34"/>
    </row>
    <row r="248" spans="1:16" x14ac:dyDescent="0.25">
      <c r="A248" s="25" t="s">
        <v>35</v>
      </c>
      <c r="B248" s="25">
        <v>60</v>
      </c>
      <c r="C248" s="26" t="s">
        <v>469</v>
      </c>
      <c r="D248" s="25" t="s">
        <v>37</v>
      </c>
      <c r="E248" s="27" t="s">
        <v>470</v>
      </c>
      <c r="F248" s="28" t="s">
        <v>149</v>
      </c>
      <c r="G248" s="29">
        <v>0.21099999999999999</v>
      </c>
      <c r="H248" s="30">
        <v>0</v>
      </c>
      <c r="I248" s="31">
        <f>ROUND(G248*H248,P4)</f>
        <v>0</v>
      </c>
      <c r="J248" s="28" t="s">
        <v>40</v>
      </c>
      <c r="O248" s="32">
        <f>I248*0.21</f>
        <v>0</v>
      </c>
      <c r="P248">
        <v>3</v>
      </c>
    </row>
    <row r="249" spans="1:16" ht="30" x14ac:dyDescent="0.25">
      <c r="A249" s="25" t="s">
        <v>41</v>
      </c>
      <c r="B249" s="33"/>
      <c r="E249" s="27" t="s">
        <v>471</v>
      </c>
      <c r="J249" s="34"/>
    </row>
    <row r="250" spans="1:16" x14ac:dyDescent="0.25">
      <c r="A250" s="25" t="s">
        <v>129</v>
      </c>
      <c r="B250" s="33"/>
      <c r="E250" s="38" t="s">
        <v>472</v>
      </c>
      <c r="J250" s="34"/>
    </row>
    <row r="251" spans="1:16" ht="195" x14ac:dyDescent="0.25">
      <c r="A251" s="25" t="s">
        <v>43</v>
      </c>
      <c r="B251" s="33"/>
      <c r="E251" s="27" t="s">
        <v>460</v>
      </c>
      <c r="J251" s="34"/>
    </row>
    <row r="252" spans="1:16" x14ac:dyDescent="0.25">
      <c r="A252" s="25" t="s">
        <v>35</v>
      </c>
      <c r="B252" s="25">
        <v>61</v>
      </c>
      <c r="C252" s="26" t="s">
        <v>473</v>
      </c>
      <c r="D252" s="25" t="s">
        <v>37</v>
      </c>
      <c r="E252" s="27" t="s">
        <v>474</v>
      </c>
      <c r="F252" s="28" t="s">
        <v>193</v>
      </c>
      <c r="G252" s="29">
        <v>16.600000000000001</v>
      </c>
      <c r="H252" s="30">
        <v>0</v>
      </c>
      <c r="I252" s="31">
        <f>ROUND(G252*H252,P4)</f>
        <v>0</v>
      </c>
      <c r="J252" s="28" t="s">
        <v>40</v>
      </c>
      <c r="O252" s="32">
        <f>I252*0.21</f>
        <v>0</v>
      </c>
      <c r="P252">
        <v>3</v>
      </c>
    </row>
    <row r="253" spans="1:16" ht="30" x14ac:dyDescent="0.25">
      <c r="A253" s="25" t="s">
        <v>41</v>
      </c>
      <c r="B253" s="33"/>
      <c r="E253" s="27" t="s">
        <v>475</v>
      </c>
      <c r="J253" s="34"/>
    </row>
    <row r="254" spans="1:16" x14ac:dyDescent="0.25">
      <c r="A254" s="25" t="s">
        <v>129</v>
      </c>
      <c r="B254" s="33"/>
      <c r="E254" s="38" t="s">
        <v>476</v>
      </c>
      <c r="J254" s="34"/>
    </row>
    <row r="255" spans="1:16" ht="165" x14ac:dyDescent="0.25">
      <c r="A255" s="25" t="s">
        <v>43</v>
      </c>
      <c r="B255" s="33"/>
      <c r="E255" s="27" t="s">
        <v>456</v>
      </c>
      <c r="J255" s="34"/>
    </row>
    <row r="256" spans="1:16" x14ac:dyDescent="0.25">
      <c r="A256" s="19" t="s">
        <v>32</v>
      </c>
      <c r="B256" s="20"/>
      <c r="C256" s="21" t="s">
        <v>477</v>
      </c>
      <c r="D256" s="22"/>
      <c r="E256" s="19" t="s">
        <v>478</v>
      </c>
      <c r="F256" s="22"/>
      <c r="G256" s="22"/>
      <c r="H256" s="22"/>
      <c r="I256" s="23">
        <f>SUMIFS(I257:I260,A257:A260,"P")</f>
        <v>0</v>
      </c>
      <c r="J256" s="24"/>
    </row>
    <row r="257" spans="1:16" x14ac:dyDescent="0.25">
      <c r="A257" s="25" t="s">
        <v>35</v>
      </c>
      <c r="B257" s="25">
        <v>62</v>
      </c>
      <c r="C257" s="26" t="s">
        <v>479</v>
      </c>
      <c r="D257" s="25" t="s">
        <v>37</v>
      </c>
      <c r="E257" s="27" t="s">
        <v>480</v>
      </c>
      <c r="F257" s="28" t="s">
        <v>193</v>
      </c>
      <c r="G257" s="29">
        <v>17.899999999999999</v>
      </c>
      <c r="H257" s="30">
        <v>0</v>
      </c>
      <c r="I257" s="31">
        <f>ROUND(G257*H257,P4)</f>
        <v>0</v>
      </c>
      <c r="J257" s="28" t="s">
        <v>40</v>
      </c>
      <c r="O257" s="32">
        <f>I257*0.21</f>
        <v>0</v>
      </c>
      <c r="P257">
        <v>3</v>
      </c>
    </row>
    <row r="258" spans="1:16" x14ac:dyDescent="0.25">
      <c r="A258" s="25" t="s">
        <v>41</v>
      </c>
      <c r="B258" s="33"/>
      <c r="E258" s="27" t="s">
        <v>481</v>
      </c>
      <c r="J258" s="34"/>
    </row>
    <row r="259" spans="1:16" x14ac:dyDescent="0.25">
      <c r="A259" s="25" t="s">
        <v>129</v>
      </c>
      <c r="B259" s="33"/>
      <c r="E259" s="38" t="s">
        <v>482</v>
      </c>
      <c r="J259" s="34"/>
    </row>
    <row r="260" spans="1:16" ht="30" x14ac:dyDescent="0.25">
      <c r="A260" s="25" t="s">
        <v>43</v>
      </c>
      <c r="B260" s="33"/>
      <c r="E260" s="27" t="s">
        <v>483</v>
      </c>
      <c r="J260" s="34"/>
    </row>
    <row r="261" spans="1:16" x14ac:dyDescent="0.25">
      <c r="A261" s="19" t="s">
        <v>32</v>
      </c>
      <c r="B261" s="20"/>
      <c r="C261" s="21" t="s">
        <v>484</v>
      </c>
      <c r="D261" s="22"/>
      <c r="E261" s="19" t="s">
        <v>485</v>
      </c>
      <c r="F261" s="22"/>
      <c r="G261" s="22"/>
      <c r="H261" s="22"/>
      <c r="I261" s="23">
        <f>SUMIFS(I262:I285,A262:A285,"P")</f>
        <v>0</v>
      </c>
      <c r="J261" s="24"/>
    </row>
    <row r="262" spans="1:16" ht="30" x14ac:dyDescent="0.25">
      <c r="A262" s="25" t="s">
        <v>35</v>
      </c>
      <c r="B262" s="25">
        <v>63</v>
      </c>
      <c r="C262" s="26" t="s">
        <v>486</v>
      </c>
      <c r="D262" s="25" t="s">
        <v>37</v>
      </c>
      <c r="E262" s="27" t="s">
        <v>487</v>
      </c>
      <c r="F262" s="28" t="s">
        <v>193</v>
      </c>
      <c r="G262" s="29">
        <v>32.549999999999997</v>
      </c>
      <c r="H262" s="30">
        <v>0</v>
      </c>
      <c r="I262" s="31">
        <f>ROUND(G262*H262,P4)</f>
        <v>0</v>
      </c>
      <c r="J262" s="28" t="s">
        <v>40</v>
      </c>
      <c r="O262" s="32">
        <f>I262*0.21</f>
        <v>0</v>
      </c>
      <c r="P262">
        <v>3</v>
      </c>
    </row>
    <row r="263" spans="1:16" x14ac:dyDescent="0.25">
      <c r="A263" s="25" t="s">
        <v>41</v>
      </c>
      <c r="B263" s="33"/>
      <c r="E263" s="27" t="s">
        <v>488</v>
      </c>
      <c r="J263" s="34"/>
    </row>
    <row r="264" spans="1:16" x14ac:dyDescent="0.25">
      <c r="A264" s="25" t="s">
        <v>129</v>
      </c>
      <c r="B264" s="33"/>
      <c r="E264" s="38" t="s">
        <v>489</v>
      </c>
      <c r="J264" s="34"/>
    </row>
    <row r="265" spans="1:16" ht="285" x14ac:dyDescent="0.25">
      <c r="A265" s="25" t="s">
        <v>43</v>
      </c>
      <c r="B265" s="33"/>
      <c r="E265" s="27" t="s">
        <v>490</v>
      </c>
      <c r="J265" s="34"/>
    </row>
    <row r="266" spans="1:16" ht="30" x14ac:dyDescent="0.25">
      <c r="A266" s="25" t="s">
        <v>35</v>
      </c>
      <c r="B266" s="25">
        <v>64</v>
      </c>
      <c r="C266" s="26" t="s">
        <v>491</v>
      </c>
      <c r="D266" s="25" t="s">
        <v>37</v>
      </c>
      <c r="E266" s="27" t="s">
        <v>492</v>
      </c>
      <c r="F266" s="28" t="s">
        <v>193</v>
      </c>
      <c r="G266" s="29">
        <v>65.8</v>
      </c>
      <c r="H266" s="30">
        <v>0</v>
      </c>
      <c r="I266" s="31">
        <f>ROUND(G266*H266,P4)</f>
        <v>0</v>
      </c>
      <c r="J266" s="28" t="s">
        <v>40</v>
      </c>
      <c r="O266" s="32">
        <f>I266*0.21</f>
        <v>0</v>
      </c>
      <c r="P266">
        <v>3</v>
      </c>
    </row>
    <row r="267" spans="1:16" x14ac:dyDescent="0.25">
      <c r="A267" s="25" t="s">
        <v>41</v>
      </c>
      <c r="B267" s="33"/>
      <c r="E267" s="27" t="s">
        <v>493</v>
      </c>
      <c r="J267" s="34"/>
    </row>
    <row r="268" spans="1:16" x14ac:dyDescent="0.25">
      <c r="A268" s="25" t="s">
        <v>129</v>
      </c>
      <c r="B268" s="33"/>
      <c r="E268" s="38" t="s">
        <v>494</v>
      </c>
      <c r="J268" s="34"/>
    </row>
    <row r="269" spans="1:16" ht="270" x14ac:dyDescent="0.25">
      <c r="A269" s="25" t="s">
        <v>43</v>
      </c>
      <c r="B269" s="33"/>
      <c r="E269" s="27" t="s">
        <v>495</v>
      </c>
      <c r="J269" s="34"/>
    </row>
    <row r="270" spans="1:16" ht="30" x14ac:dyDescent="0.25">
      <c r="A270" s="25" t="s">
        <v>35</v>
      </c>
      <c r="B270" s="25">
        <v>65</v>
      </c>
      <c r="C270" s="26" t="s">
        <v>496</v>
      </c>
      <c r="D270" s="25" t="s">
        <v>37</v>
      </c>
      <c r="E270" s="27" t="s">
        <v>497</v>
      </c>
      <c r="F270" s="28" t="s">
        <v>193</v>
      </c>
      <c r="G270" s="29">
        <v>26.96</v>
      </c>
      <c r="H270" s="30">
        <v>0</v>
      </c>
      <c r="I270" s="31">
        <f>ROUND(G270*H270,P4)</f>
        <v>0</v>
      </c>
      <c r="J270" s="28" t="s">
        <v>40</v>
      </c>
      <c r="O270" s="32">
        <f>I270*0.21</f>
        <v>0</v>
      </c>
      <c r="P270">
        <v>3</v>
      </c>
    </row>
    <row r="271" spans="1:16" ht="30" x14ac:dyDescent="0.25">
      <c r="A271" s="25" t="s">
        <v>41</v>
      </c>
      <c r="B271" s="33"/>
      <c r="E271" s="27" t="s">
        <v>498</v>
      </c>
      <c r="J271" s="34"/>
    </row>
    <row r="272" spans="1:16" x14ac:dyDescent="0.25">
      <c r="A272" s="25" t="s">
        <v>129</v>
      </c>
      <c r="B272" s="33"/>
      <c r="E272" s="38" t="s">
        <v>499</v>
      </c>
      <c r="J272" s="34"/>
    </row>
    <row r="273" spans="1:16" ht="315" x14ac:dyDescent="0.25">
      <c r="A273" s="25" t="s">
        <v>43</v>
      </c>
      <c r="B273" s="33"/>
      <c r="E273" s="27" t="s">
        <v>500</v>
      </c>
      <c r="J273" s="34"/>
    </row>
    <row r="274" spans="1:16" x14ac:dyDescent="0.25">
      <c r="A274" s="25" t="s">
        <v>35</v>
      </c>
      <c r="B274" s="25">
        <v>66</v>
      </c>
      <c r="C274" s="26" t="s">
        <v>501</v>
      </c>
      <c r="D274" s="25" t="s">
        <v>37</v>
      </c>
      <c r="E274" s="27" t="s">
        <v>502</v>
      </c>
      <c r="F274" s="28" t="s">
        <v>193</v>
      </c>
      <c r="G274" s="29">
        <v>15.21</v>
      </c>
      <c r="H274" s="30">
        <v>0</v>
      </c>
      <c r="I274" s="31">
        <f>ROUND(G274*H274,P4)</f>
        <v>0</v>
      </c>
      <c r="J274" s="28" t="s">
        <v>40</v>
      </c>
      <c r="O274" s="32">
        <f>I274*0.21</f>
        <v>0</v>
      </c>
      <c r="P274">
        <v>3</v>
      </c>
    </row>
    <row r="275" spans="1:16" ht="30" x14ac:dyDescent="0.25">
      <c r="A275" s="25" t="s">
        <v>41</v>
      </c>
      <c r="B275" s="33"/>
      <c r="E275" s="27" t="s">
        <v>503</v>
      </c>
      <c r="J275" s="34"/>
    </row>
    <row r="276" spans="1:16" x14ac:dyDescent="0.25">
      <c r="A276" s="25" t="s">
        <v>129</v>
      </c>
      <c r="B276" s="33"/>
      <c r="E276" s="38" t="s">
        <v>504</v>
      </c>
      <c r="J276" s="34"/>
    </row>
    <row r="277" spans="1:16" ht="45" x14ac:dyDescent="0.25">
      <c r="A277" s="25" t="s">
        <v>43</v>
      </c>
      <c r="B277" s="33"/>
      <c r="E277" s="27" t="s">
        <v>505</v>
      </c>
      <c r="J277" s="34"/>
    </row>
    <row r="278" spans="1:16" x14ac:dyDescent="0.25">
      <c r="A278" s="25" t="s">
        <v>35</v>
      </c>
      <c r="B278" s="25">
        <v>67</v>
      </c>
      <c r="C278" s="26" t="s">
        <v>506</v>
      </c>
      <c r="D278" s="25" t="s">
        <v>37</v>
      </c>
      <c r="E278" s="27" t="s">
        <v>507</v>
      </c>
      <c r="F278" s="28" t="s">
        <v>193</v>
      </c>
      <c r="G278" s="29">
        <v>196.99</v>
      </c>
      <c r="H278" s="30">
        <v>0</v>
      </c>
      <c r="I278" s="31">
        <f>ROUND(G278*H278,P4)</f>
        <v>0</v>
      </c>
      <c r="J278" s="28" t="s">
        <v>40</v>
      </c>
      <c r="O278" s="32">
        <f>I278*0.21</f>
        <v>0</v>
      </c>
      <c r="P278">
        <v>3</v>
      </c>
    </row>
    <row r="279" spans="1:16" ht="45" x14ac:dyDescent="0.25">
      <c r="A279" s="25" t="s">
        <v>41</v>
      </c>
      <c r="B279" s="33"/>
      <c r="E279" s="27" t="s">
        <v>508</v>
      </c>
      <c r="J279" s="34"/>
    </row>
    <row r="280" spans="1:16" x14ac:dyDescent="0.25">
      <c r="A280" s="25" t="s">
        <v>129</v>
      </c>
      <c r="B280" s="33"/>
      <c r="E280" s="38" t="s">
        <v>509</v>
      </c>
      <c r="J280" s="34"/>
    </row>
    <row r="281" spans="1:16" ht="45" x14ac:dyDescent="0.25">
      <c r="A281" s="25" t="s">
        <v>43</v>
      </c>
      <c r="B281" s="33"/>
      <c r="E281" s="27" t="s">
        <v>505</v>
      </c>
      <c r="J281" s="34"/>
    </row>
    <row r="282" spans="1:16" x14ac:dyDescent="0.25">
      <c r="A282" s="25" t="s">
        <v>35</v>
      </c>
      <c r="B282" s="25">
        <v>68</v>
      </c>
      <c r="C282" s="26" t="s">
        <v>510</v>
      </c>
      <c r="D282" s="25" t="s">
        <v>37</v>
      </c>
      <c r="E282" s="27" t="s">
        <v>511</v>
      </c>
      <c r="F282" s="28" t="s">
        <v>193</v>
      </c>
      <c r="G282" s="29">
        <v>40.125</v>
      </c>
      <c r="H282" s="30">
        <v>0</v>
      </c>
      <c r="I282" s="31">
        <f>ROUND(G282*H282,P4)</f>
        <v>0</v>
      </c>
      <c r="J282" s="28" t="s">
        <v>40</v>
      </c>
      <c r="O282" s="32">
        <f>I282*0.21</f>
        <v>0</v>
      </c>
      <c r="P282">
        <v>3</v>
      </c>
    </row>
    <row r="283" spans="1:16" x14ac:dyDescent="0.25">
      <c r="A283" s="25" t="s">
        <v>41</v>
      </c>
      <c r="B283" s="33"/>
      <c r="E283" s="27" t="s">
        <v>512</v>
      </c>
      <c r="J283" s="34"/>
    </row>
    <row r="284" spans="1:16" x14ac:dyDescent="0.25">
      <c r="A284" s="25" t="s">
        <v>129</v>
      </c>
      <c r="B284" s="33"/>
      <c r="E284" s="38" t="s">
        <v>513</v>
      </c>
      <c r="J284" s="34"/>
    </row>
    <row r="285" spans="1:16" ht="60" x14ac:dyDescent="0.25">
      <c r="A285" s="25" t="s">
        <v>43</v>
      </c>
      <c r="B285" s="33"/>
      <c r="E285" s="27" t="s">
        <v>514</v>
      </c>
      <c r="J285" s="34"/>
    </row>
    <row r="286" spans="1:16" x14ac:dyDescent="0.25">
      <c r="A286" s="19" t="s">
        <v>32</v>
      </c>
      <c r="B286" s="20"/>
      <c r="C286" s="21" t="s">
        <v>515</v>
      </c>
      <c r="D286" s="22"/>
      <c r="E286" s="19" t="s">
        <v>516</v>
      </c>
      <c r="F286" s="22"/>
      <c r="G286" s="22"/>
      <c r="H286" s="22"/>
      <c r="I286" s="23">
        <f>SUMIFS(I287:I297,A287:A297,"P")</f>
        <v>0</v>
      </c>
      <c r="J286" s="24"/>
    </row>
    <row r="287" spans="1:16" x14ac:dyDescent="0.25">
      <c r="A287" s="25" t="s">
        <v>35</v>
      </c>
      <c r="B287" s="25">
        <v>69</v>
      </c>
      <c r="C287" s="26" t="s">
        <v>517</v>
      </c>
      <c r="D287" s="25" t="s">
        <v>37</v>
      </c>
      <c r="E287" s="27" t="s">
        <v>518</v>
      </c>
      <c r="F287" s="28" t="s">
        <v>168</v>
      </c>
      <c r="G287" s="29">
        <v>8.4</v>
      </c>
      <c r="H287" s="30">
        <v>0</v>
      </c>
      <c r="I287" s="31">
        <f>ROUND(G287*H287,P4)</f>
        <v>0</v>
      </c>
      <c r="J287" s="28" t="s">
        <v>40</v>
      </c>
      <c r="O287" s="32">
        <f>I287*0.21</f>
        <v>0</v>
      </c>
      <c r="P287">
        <v>3</v>
      </c>
    </row>
    <row r="288" spans="1:16" ht="30" x14ac:dyDescent="0.25">
      <c r="A288" s="25" t="s">
        <v>41</v>
      </c>
      <c r="B288" s="33"/>
      <c r="E288" s="27" t="s">
        <v>519</v>
      </c>
      <c r="J288" s="34"/>
    </row>
    <row r="289" spans="1:16" x14ac:dyDescent="0.25">
      <c r="A289" s="25" t="s">
        <v>129</v>
      </c>
      <c r="B289" s="33"/>
      <c r="E289" s="38" t="s">
        <v>520</v>
      </c>
      <c r="J289" s="34"/>
    </row>
    <row r="290" spans="1:16" ht="330" x14ac:dyDescent="0.25">
      <c r="A290" s="25" t="s">
        <v>43</v>
      </c>
      <c r="B290" s="33"/>
      <c r="E290" s="27" t="s">
        <v>521</v>
      </c>
      <c r="J290" s="34"/>
    </row>
    <row r="291" spans="1:16" x14ac:dyDescent="0.25">
      <c r="A291" s="25" t="s">
        <v>35</v>
      </c>
      <c r="B291" s="25">
        <v>70</v>
      </c>
      <c r="C291" s="26" t="s">
        <v>522</v>
      </c>
      <c r="D291" s="25" t="s">
        <v>37</v>
      </c>
      <c r="E291" s="27" t="s">
        <v>523</v>
      </c>
      <c r="F291" s="28" t="s">
        <v>168</v>
      </c>
      <c r="G291" s="29">
        <v>61.718000000000004</v>
      </c>
      <c r="H291" s="30">
        <v>0</v>
      </c>
      <c r="I291" s="31">
        <f>ROUND(G291*H291,P4)</f>
        <v>0</v>
      </c>
      <c r="J291" s="28" t="s">
        <v>40</v>
      </c>
      <c r="O291" s="32">
        <f>I291*0.21</f>
        <v>0</v>
      </c>
      <c r="P291">
        <v>3</v>
      </c>
    </row>
    <row r="292" spans="1:16" ht="75" x14ac:dyDescent="0.25">
      <c r="A292" s="25" t="s">
        <v>41</v>
      </c>
      <c r="B292" s="33"/>
      <c r="E292" s="27" t="s">
        <v>524</v>
      </c>
      <c r="J292" s="34"/>
    </row>
    <row r="293" spans="1:16" x14ac:dyDescent="0.25">
      <c r="A293" s="25" t="s">
        <v>129</v>
      </c>
      <c r="B293" s="33"/>
      <c r="E293" s="38" t="s">
        <v>525</v>
      </c>
      <c r="J293" s="34"/>
    </row>
    <row r="294" spans="1:16" ht="315" x14ac:dyDescent="0.25">
      <c r="A294" s="25" t="s">
        <v>43</v>
      </c>
      <c r="B294" s="33"/>
      <c r="E294" s="27" t="s">
        <v>526</v>
      </c>
      <c r="J294" s="34"/>
    </row>
    <row r="295" spans="1:16" x14ac:dyDescent="0.25">
      <c r="A295" s="25" t="s">
        <v>35</v>
      </c>
      <c r="B295" s="25">
        <v>71</v>
      </c>
      <c r="C295" s="26" t="s">
        <v>527</v>
      </c>
      <c r="D295" s="25" t="s">
        <v>37</v>
      </c>
      <c r="E295" s="27" t="s">
        <v>528</v>
      </c>
      <c r="F295" s="28" t="s">
        <v>53</v>
      </c>
      <c r="G295" s="29">
        <v>1</v>
      </c>
      <c r="H295" s="30">
        <v>0</v>
      </c>
      <c r="I295" s="31">
        <f>ROUND(G295*H295,P4)</f>
        <v>0</v>
      </c>
      <c r="J295" s="28" t="s">
        <v>40</v>
      </c>
      <c r="O295" s="32">
        <f>I295*0.21</f>
        <v>0</v>
      </c>
      <c r="P295">
        <v>3</v>
      </c>
    </row>
    <row r="296" spans="1:16" ht="90" x14ac:dyDescent="0.25">
      <c r="A296" s="25" t="s">
        <v>41</v>
      </c>
      <c r="B296" s="33"/>
      <c r="E296" s="27" t="s">
        <v>529</v>
      </c>
      <c r="J296" s="34"/>
    </row>
    <row r="297" spans="1:16" ht="75" x14ac:dyDescent="0.25">
      <c r="A297" s="25" t="s">
        <v>43</v>
      </c>
      <c r="B297" s="33"/>
      <c r="E297" s="27" t="s">
        <v>530</v>
      </c>
      <c r="J297" s="34"/>
    </row>
    <row r="298" spans="1:16" x14ac:dyDescent="0.25">
      <c r="A298" s="19" t="s">
        <v>32</v>
      </c>
      <c r="B298" s="20"/>
      <c r="C298" s="21" t="s">
        <v>164</v>
      </c>
      <c r="D298" s="22"/>
      <c r="E298" s="19" t="s">
        <v>165</v>
      </c>
      <c r="F298" s="22"/>
      <c r="G298" s="22"/>
      <c r="H298" s="22"/>
      <c r="I298" s="23">
        <f>SUMIFS(I299:I373,A299:A373,"P")</f>
        <v>0</v>
      </c>
      <c r="J298" s="24"/>
    </row>
    <row r="299" spans="1:16" x14ac:dyDescent="0.25">
      <c r="A299" s="25" t="s">
        <v>35</v>
      </c>
      <c r="B299" s="25">
        <v>72</v>
      </c>
      <c r="C299" s="26" t="s">
        <v>531</v>
      </c>
      <c r="D299" s="25" t="s">
        <v>37</v>
      </c>
      <c r="E299" s="27" t="s">
        <v>532</v>
      </c>
      <c r="F299" s="28" t="s">
        <v>168</v>
      </c>
      <c r="G299" s="29">
        <v>22.7</v>
      </c>
      <c r="H299" s="30">
        <v>0</v>
      </c>
      <c r="I299" s="31">
        <f>ROUND(G299*H299,P4)</f>
        <v>0</v>
      </c>
      <c r="J299" s="28" t="s">
        <v>40</v>
      </c>
      <c r="O299" s="32">
        <f>I299*0.21</f>
        <v>0</v>
      </c>
      <c r="P299">
        <v>3</v>
      </c>
    </row>
    <row r="300" spans="1:16" ht="30" x14ac:dyDescent="0.25">
      <c r="A300" s="25" t="s">
        <v>41</v>
      </c>
      <c r="B300" s="33"/>
      <c r="E300" s="27" t="s">
        <v>533</v>
      </c>
      <c r="J300" s="34"/>
    </row>
    <row r="301" spans="1:16" x14ac:dyDescent="0.25">
      <c r="A301" s="25" t="s">
        <v>129</v>
      </c>
      <c r="B301" s="33"/>
      <c r="E301" s="38" t="s">
        <v>614</v>
      </c>
      <c r="J301" s="34"/>
    </row>
    <row r="302" spans="1:16" ht="120" x14ac:dyDescent="0.25">
      <c r="A302" s="25" t="s">
        <v>43</v>
      </c>
      <c r="B302" s="33"/>
      <c r="E302" s="27" t="s">
        <v>534</v>
      </c>
      <c r="J302" s="34"/>
    </row>
    <row r="303" spans="1:16" x14ac:dyDescent="0.25">
      <c r="A303" s="25" t="s">
        <v>35</v>
      </c>
      <c r="B303" s="25">
        <v>73</v>
      </c>
      <c r="C303" s="26" t="s">
        <v>535</v>
      </c>
      <c r="D303" s="25" t="s">
        <v>37</v>
      </c>
      <c r="E303" s="27" t="s">
        <v>536</v>
      </c>
      <c r="F303" s="28" t="s">
        <v>53</v>
      </c>
      <c r="G303" s="29">
        <v>2</v>
      </c>
      <c r="H303" s="30">
        <v>0</v>
      </c>
      <c r="I303" s="31">
        <f>ROUND(G303*H303,P4)</f>
        <v>0</v>
      </c>
      <c r="J303" s="28" t="s">
        <v>40</v>
      </c>
      <c r="O303" s="32">
        <f>I303*0.21</f>
        <v>0</v>
      </c>
      <c r="P303">
        <v>3</v>
      </c>
    </row>
    <row r="304" spans="1:16" ht="30" x14ac:dyDescent="0.25">
      <c r="A304" s="25" t="s">
        <v>41</v>
      </c>
      <c r="B304" s="33"/>
      <c r="E304" s="27" t="s">
        <v>537</v>
      </c>
      <c r="J304" s="34"/>
    </row>
    <row r="305" spans="1:16" x14ac:dyDescent="0.25">
      <c r="A305" s="25" t="s">
        <v>129</v>
      </c>
      <c r="B305" s="33"/>
      <c r="E305" s="38" t="s">
        <v>538</v>
      </c>
      <c r="J305" s="34"/>
    </row>
    <row r="306" spans="1:16" ht="75" x14ac:dyDescent="0.25">
      <c r="A306" s="25" t="s">
        <v>43</v>
      </c>
      <c r="B306" s="33"/>
      <c r="E306" s="27" t="s">
        <v>539</v>
      </c>
      <c r="J306" s="34"/>
    </row>
    <row r="307" spans="1:16" x14ac:dyDescent="0.25">
      <c r="A307" s="25" t="s">
        <v>35</v>
      </c>
      <c r="B307" s="25">
        <v>74</v>
      </c>
      <c r="C307" s="26" t="s">
        <v>540</v>
      </c>
      <c r="D307" s="25" t="s">
        <v>37</v>
      </c>
      <c r="E307" s="27" t="s">
        <v>541</v>
      </c>
      <c r="F307" s="28" t="s">
        <v>53</v>
      </c>
      <c r="G307" s="29">
        <v>6</v>
      </c>
      <c r="H307" s="30">
        <v>0</v>
      </c>
      <c r="I307" s="31">
        <f>ROUND(G307*H307,P4)</f>
        <v>0</v>
      </c>
      <c r="J307" s="28" t="s">
        <v>40</v>
      </c>
      <c r="O307" s="32">
        <f>I307*0.21</f>
        <v>0</v>
      </c>
      <c r="P307">
        <v>3</v>
      </c>
    </row>
    <row r="308" spans="1:16" ht="30" x14ac:dyDescent="0.25">
      <c r="A308" s="25" t="s">
        <v>41</v>
      </c>
      <c r="B308" s="33"/>
      <c r="E308" s="27" t="s">
        <v>542</v>
      </c>
      <c r="J308" s="34"/>
    </row>
    <row r="309" spans="1:16" x14ac:dyDescent="0.25">
      <c r="A309" s="25" t="s">
        <v>129</v>
      </c>
      <c r="B309" s="33"/>
      <c r="E309" s="38" t="s">
        <v>543</v>
      </c>
      <c r="J309" s="34"/>
    </row>
    <row r="310" spans="1:16" ht="45" x14ac:dyDescent="0.25">
      <c r="A310" s="25" t="s">
        <v>43</v>
      </c>
      <c r="B310" s="33"/>
      <c r="E310" s="27" t="s">
        <v>544</v>
      </c>
      <c r="J310" s="34"/>
    </row>
    <row r="311" spans="1:16" x14ac:dyDescent="0.25">
      <c r="A311" s="25" t="s">
        <v>35</v>
      </c>
      <c r="B311" s="25">
        <v>75</v>
      </c>
      <c r="C311" s="26" t="s">
        <v>545</v>
      </c>
      <c r="D311" s="25" t="s">
        <v>37</v>
      </c>
      <c r="E311" s="27" t="s">
        <v>546</v>
      </c>
      <c r="F311" s="28" t="s">
        <v>53</v>
      </c>
      <c r="G311" s="29">
        <v>4</v>
      </c>
      <c r="H311" s="30">
        <v>0</v>
      </c>
      <c r="I311" s="31">
        <f>ROUND(G311*H311,P4)</f>
        <v>0</v>
      </c>
      <c r="J311" s="28" t="s">
        <v>40</v>
      </c>
      <c r="O311" s="32">
        <f>I311*0.21</f>
        <v>0</v>
      </c>
      <c r="P311">
        <v>3</v>
      </c>
    </row>
    <row r="312" spans="1:16" ht="30" x14ac:dyDescent="0.25">
      <c r="A312" s="25" t="s">
        <v>41</v>
      </c>
      <c r="B312" s="33"/>
      <c r="E312" s="27" t="s">
        <v>547</v>
      </c>
      <c r="J312" s="34"/>
    </row>
    <row r="313" spans="1:16" ht="30" x14ac:dyDescent="0.25">
      <c r="A313" s="25" t="s">
        <v>43</v>
      </c>
      <c r="B313" s="33"/>
      <c r="E313" s="27" t="s">
        <v>548</v>
      </c>
      <c r="J313" s="34"/>
    </row>
    <row r="314" spans="1:16" ht="30" x14ac:dyDescent="0.25">
      <c r="A314" s="25" t="s">
        <v>35</v>
      </c>
      <c r="B314" s="25">
        <v>76</v>
      </c>
      <c r="C314" s="26" t="s">
        <v>549</v>
      </c>
      <c r="D314" s="25" t="s">
        <v>37</v>
      </c>
      <c r="E314" s="27" t="s">
        <v>550</v>
      </c>
      <c r="F314" s="28" t="s">
        <v>53</v>
      </c>
      <c r="G314" s="29">
        <v>1</v>
      </c>
      <c r="H314" s="30">
        <v>0</v>
      </c>
      <c r="I314" s="31">
        <f>ROUND(G314*H314,P4)</f>
        <v>0</v>
      </c>
      <c r="J314" s="28" t="s">
        <v>40</v>
      </c>
      <c r="O314" s="32">
        <f>I314*0.21</f>
        <v>0</v>
      </c>
      <c r="P314">
        <v>3</v>
      </c>
    </row>
    <row r="315" spans="1:16" ht="45" x14ac:dyDescent="0.25">
      <c r="A315" s="25" t="s">
        <v>41</v>
      </c>
      <c r="B315" s="33"/>
      <c r="E315" s="27" t="s">
        <v>551</v>
      </c>
      <c r="J315" s="34"/>
    </row>
    <row r="316" spans="1:16" ht="30" x14ac:dyDescent="0.25">
      <c r="A316" s="25" t="s">
        <v>43</v>
      </c>
      <c r="B316" s="33"/>
      <c r="E316" s="27" t="s">
        <v>552</v>
      </c>
      <c r="J316" s="34"/>
    </row>
    <row r="317" spans="1:16" ht="30" x14ac:dyDescent="0.25">
      <c r="A317" s="25" t="s">
        <v>35</v>
      </c>
      <c r="B317" s="25">
        <v>77</v>
      </c>
      <c r="C317" s="26" t="s">
        <v>553</v>
      </c>
      <c r="D317" s="25" t="s">
        <v>37</v>
      </c>
      <c r="E317" s="27" t="s">
        <v>554</v>
      </c>
      <c r="F317" s="28" t="s">
        <v>53</v>
      </c>
      <c r="G317" s="29">
        <v>3</v>
      </c>
      <c r="H317" s="30">
        <v>0</v>
      </c>
      <c r="I317" s="31">
        <f>ROUND(G317*H317,P4)</f>
        <v>0</v>
      </c>
      <c r="J317" s="28" t="s">
        <v>40</v>
      </c>
      <c r="O317" s="32">
        <f>I317*0.21</f>
        <v>0</v>
      </c>
      <c r="P317">
        <v>3</v>
      </c>
    </row>
    <row r="318" spans="1:16" ht="45" x14ac:dyDescent="0.25">
      <c r="A318" s="25" t="s">
        <v>41</v>
      </c>
      <c r="B318" s="33"/>
      <c r="E318" s="27" t="s">
        <v>555</v>
      </c>
      <c r="J318" s="34"/>
    </row>
    <row r="319" spans="1:16" ht="60" x14ac:dyDescent="0.25">
      <c r="A319" s="25" t="s">
        <v>43</v>
      </c>
      <c r="B319" s="33"/>
      <c r="E319" s="27" t="s">
        <v>556</v>
      </c>
      <c r="J319" s="34"/>
    </row>
    <row r="320" spans="1:16" ht="30" x14ac:dyDescent="0.25">
      <c r="A320" s="25" t="s">
        <v>35</v>
      </c>
      <c r="B320" s="25">
        <v>78</v>
      </c>
      <c r="C320" s="26" t="s">
        <v>557</v>
      </c>
      <c r="D320" s="25" t="s">
        <v>37</v>
      </c>
      <c r="E320" s="27" t="s">
        <v>558</v>
      </c>
      <c r="F320" s="28" t="s">
        <v>193</v>
      </c>
      <c r="G320" s="29">
        <v>9.6999999999999993</v>
      </c>
      <c r="H320" s="30">
        <v>0</v>
      </c>
      <c r="I320" s="31">
        <f>ROUND(G320*H320,P4)</f>
        <v>0</v>
      </c>
      <c r="J320" s="28" t="s">
        <v>40</v>
      </c>
      <c r="O320" s="32">
        <f>I320*0.21</f>
        <v>0</v>
      </c>
      <c r="P320">
        <v>3</v>
      </c>
    </row>
    <row r="321" spans="1:16" ht="30" x14ac:dyDescent="0.25">
      <c r="A321" s="25" t="s">
        <v>41</v>
      </c>
      <c r="B321" s="33"/>
      <c r="E321" s="27" t="s">
        <v>559</v>
      </c>
      <c r="J321" s="34"/>
    </row>
    <row r="322" spans="1:16" x14ac:dyDescent="0.25">
      <c r="A322" s="25" t="s">
        <v>129</v>
      </c>
      <c r="B322" s="33"/>
      <c r="E322" s="38" t="s">
        <v>560</v>
      </c>
      <c r="J322" s="34"/>
    </row>
    <row r="323" spans="1:16" ht="105" x14ac:dyDescent="0.25">
      <c r="A323" s="25" t="s">
        <v>43</v>
      </c>
      <c r="B323" s="33"/>
      <c r="E323" s="27" t="s">
        <v>561</v>
      </c>
      <c r="J323" s="34"/>
    </row>
    <row r="324" spans="1:16" ht="30" x14ac:dyDescent="0.25">
      <c r="A324" s="25" t="s">
        <v>35</v>
      </c>
      <c r="B324" s="25">
        <v>79</v>
      </c>
      <c r="C324" s="26" t="s">
        <v>562</v>
      </c>
      <c r="D324" s="25" t="s">
        <v>37</v>
      </c>
      <c r="E324" s="27" t="s">
        <v>563</v>
      </c>
      <c r="F324" s="28" t="s">
        <v>193</v>
      </c>
      <c r="G324" s="29">
        <v>9.6999999999999993</v>
      </c>
      <c r="H324" s="30">
        <v>0</v>
      </c>
      <c r="I324" s="31">
        <f>ROUND(G324*H324,P4)</f>
        <v>0</v>
      </c>
      <c r="J324" s="28" t="s">
        <v>40</v>
      </c>
      <c r="O324" s="32">
        <f>I324*0.21</f>
        <v>0</v>
      </c>
      <c r="P324">
        <v>3</v>
      </c>
    </row>
    <row r="325" spans="1:16" ht="30" x14ac:dyDescent="0.25">
      <c r="A325" s="25" t="s">
        <v>41</v>
      </c>
      <c r="B325" s="33"/>
      <c r="E325" s="27" t="s">
        <v>564</v>
      </c>
      <c r="J325" s="34"/>
    </row>
    <row r="326" spans="1:16" ht="105" x14ac:dyDescent="0.25">
      <c r="A326" s="25" t="s">
        <v>43</v>
      </c>
      <c r="B326" s="33"/>
      <c r="E326" s="27" t="s">
        <v>561</v>
      </c>
      <c r="J326" s="34"/>
    </row>
    <row r="327" spans="1:16" ht="30" x14ac:dyDescent="0.25">
      <c r="A327" s="25" t="s">
        <v>35</v>
      </c>
      <c r="B327" s="25">
        <v>80</v>
      </c>
      <c r="C327" s="26" t="s">
        <v>565</v>
      </c>
      <c r="D327" s="25" t="s">
        <v>37</v>
      </c>
      <c r="E327" s="27" t="s">
        <v>566</v>
      </c>
      <c r="F327" s="28" t="s">
        <v>168</v>
      </c>
      <c r="G327" s="29">
        <v>12.9</v>
      </c>
      <c r="H327" s="30">
        <v>0</v>
      </c>
      <c r="I327" s="31">
        <f>ROUND(G327*H327,P4)</f>
        <v>0</v>
      </c>
      <c r="J327" s="28" t="s">
        <v>40</v>
      </c>
      <c r="O327" s="32">
        <f>I327*0.21</f>
        <v>0</v>
      </c>
      <c r="P327">
        <v>3</v>
      </c>
    </row>
    <row r="328" spans="1:16" ht="30" x14ac:dyDescent="0.25">
      <c r="A328" s="25" t="s">
        <v>41</v>
      </c>
      <c r="B328" s="33"/>
      <c r="E328" s="27" t="s">
        <v>567</v>
      </c>
      <c r="J328" s="34"/>
    </row>
    <row r="329" spans="1:16" x14ac:dyDescent="0.25">
      <c r="A329" s="25" t="s">
        <v>129</v>
      </c>
      <c r="B329" s="33"/>
      <c r="E329" s="38" t="s">
        <v>568</v>
      </c>
      <c r="J329" s="34"/>
    </row>
    <row r="330" spans="1:16" ht="60" x14ac:dyDescent="0.25">
      <c r="A330" s="25" t="s">
        <v>43</v>
      </c>
      <c r="B330" s="33"/>
      <c r="E330" s="27" t="s">
        <v>569</v>
      </c>
      <c r="J330" s="34"/>
    </row>
    <row r="331" spans="1:16" ht="30" x14ac:dyDescent="0.25">
      <c r="A331" s="25" t="s">
        <v>35</v>
      </c>
      <c r="B331" s="25">
        <v>81</v>
      </c>
      <c r="C331" s="26" t="s">
        <v>570</v>
      </c>
      <c r="D331" s="25" t="s">
        <v>37</v>
      </c>
      <c r="E331" s="27" t="s">
        <v>571</v>
      </c>
      <c r="F331" s="28" t="s">
        <v>168</v>
      </c>
      <c r="G331" s="29">
        <v>5</v>
      </c>
      <c r="H331" s="30">
        <v>0</v>
      </c>
      <c r="I331" s="31">
        <f>ROUND(G331*H331,P4)</f>
        <v>0</v>
      </c>
      <c r="J331" s="28" t="s">
        <v>40</v>
      </c>
      <c r="O331" s="32">
        <f>I331*0.21</f>
        <v>0</v>
      </c>
      <c r="P331">
        <v>3</v>
      </c>
    </row>
    <row r="332" spans="1:16" ht="30" x14ac:dyDescent="0.25">
      <c r="A332" s="25" t="s">
        <v>41</v>
      </c>
      <c r="B332" s="33"/>
      <c r="E332" s="27" t="s">
        <v>572</v>
      </c>
      <c r="J332" s="34"/>
    </row>
    <row r="333" spans="1:16" x14ac:dyDescent="0.25">
      <c r="A333" s="25" t="s">
        <v>129</v>
      </c>
      <c r="B333" s="33"/>
      <c r="E333" s="38" t="s">
        <v>573</v>
      </c>
      <c r="J333" s="34"/>
    </row>
    <row r="334" spans="1:16" ht="60" x14ac:dyDescent="0.25">
      <c r="A334" s="25" t="s">
        <v>43</v>
      </c>
      <c r="B334" s="33"/>
      <c r="E334" s="27" t="s">
        <v>569</v>
      </c>
      <c r="J334" s="34"/>
    </row>
    <row r="335" spans="1:16" x14ac:dyDescent="0.25">
      <c r="A335" s="25" t="s">
        <v>35</v>
      </c>
      <c r="B335" s="25">
        <v>82</v>
      </c>
      <c r="C335" s="26" t="s">
        <v>574</v>
      </c>
      <c r="D335" s="25" t="s">
        <v>37</v>
      </c>
      <c r="E335" s="27" t="s">
        <v>575</v>
      </c>
      <c r="F335" s="28" t="s">
        <v>168</v>
      </c>
      <c r="G335" s="29">
        <v>19.14</v>
      </c>
      <c r="H335" s="30">
        <v>0</v>
      </c>
      <c r="I335" s="31">
        <f>ROUND(G335*H335,P4)</f>
        <v>0</v>
      </c>
      <c r="J335" s="28" t="s">
        <v>40</v>
      </c>
      <c r="O335" s="32">
        <f>I335*0.21</f>
        <v>0</v>
      </c>
      <c r="P335">
        <v>3</v>
      </c>
    </row>
    <row r="336" spans="1:16" ht="30" x14ac:dyDescent="0.25">
      <c r="A336" s="25" t="s">
        <v>41</v>
      </c>
      <c r="B336" s="33"/>
      <c r="E336" s="27" t="s">
        <v>576</v>
      </c>
      <c r="J336" s="34"/>
    </row>
    <row r="337" spans="1:16" x14ac:dyDescent="0.25">
      <c r="A337" s="25" t="s">
        <v>129</v>
      </c>
      <c r="B337" s="33"/>
      <c r="E337" s="38" t="s">
        <v>577</v>
      </c>
      <c r="J337" s="34"/>
    </row>
    <row r="338" spans="1:16" ht="30" x14ac:dyDescent="0.25">
      <c r="A338" s="25" t="s">
        <v>43</v>
      </c>
      <c r="B338" s="33"/>
      <c r="E338" s="27" t="s">
        <v>578</v>
      </c>
      <c r="J338" s="34"/>
    </row>
    <row r="339" spans="1:16" x14ac:dyDescent="0.25">
      <c r="A339" s="25" t="s">
        <v>35</v>
      </c>
      <c r="B339" s="25">
        <v>83</v>
      </c>
      <c r="C339" s="26" t="s">
        <v>579</v>
      </c>
      <c r="D339" s="25" t="s">
        <v>37</v>
      </c>
      <c r="E339" s="27" t="s">
        <v>580</v>
      </c>
      <c r="F339" s="28" t="s">
        <v>193</v>
      </c>
      <c r="G339" s="29">
        <v>7.8940000000000001</v>
      </c>
      <c r="H339" s="30">
        <v>0</v>
      </c>
      <c r="I339" s="31">
        <f>ROUND(G339*H339,P4)</f>
        <v>0</v>
      </c>
      <c r="J339" s="28" t="s">
        <v>40</v>
      </c>
      <c r="O339" s="32">
        <f>I339*0.21</f>
        <v>0</v>
      </c>
      <c r="P339">
        <v>3</v>
      </c>
    </row>
    <row r="340" spans="1:16" x14ac:dyDescent="0.25">
      <c r="A340" s="25" t="s">
        <v>41</v>
      </c>
      <c r="B340" s="33"/>
      <c r="E340" s="27" t="s">
        <v>581</v>
      </c>
      <c r="J340" s="34"/>
    </row>
    <row r="341" spans="1:16" x14ac:dyDescent="0.25">
      <c r="A341" s="25" t="s">
        <v>129</v>
      </c>
      <c r="B341" s="33"/>
      <c r="E341" s="38" t="s">
        <v>582</v>
      </c>
      <c r="J341" s="34"/>
    </row>
    <row r="342" spans="1:16" ht="30" x14ac:dyDescent="0.25">
      <c r="A342" s="25" t="s">
        <v>43</v>
      </c>
      <c r="B342" s="33"/>
      <c r="E342" s="27" t="s">
        <v>583</v>
      </c>
      <c r="J342" s="34"/>
    </row>
    <row r="343" spans="1:16" x14ac:dyDescent="0.25">
      <c r="A343" s="25" t="s">
        <v>35</v>
      </c>
      <c r="B343" s="25">
        <v>84</v>
      </c>
      <c r="C343" s="26" t="s">
        <v>584</v>
      </c>
      <c r="D343" s="25" t="s">
        <v>73</v>
      </c>
      <c r="E343" s="27" t="s">
        <v>585</v>
      </c>
      <c r="F343" s="28" t="s">
        <v>168</v>
      </c>
      <c r="G343" s="29">
        <v>19.14</v>
      </c>
      <c r="H343" s="30">
        <v>0</v>
      </c>
      <c r="I343" s="31">
        <f>ROUND(G343*H343,P4)</f>
        <v>0</v>
      </c>
      <c r="J343" s="28" t="s">
        <v>40</v>
      </c>
      <c r="O343" s="32">
        <f>I343*0.21</f>
        <v>0</v>
      </c>
      <c r="P343">
        <v>3</v>
      </c>
    </row>
    <row r="344" spans="1:16" ht="30" x14ac:dyDescent="0.25">
      <c r="A344" s="25" t="s">
        <v>41</v>
      </c>
      <c r="B344" s="33"/>
      <c r="E344" s="27" t="s">
        <v>586</v>
      </c>
      <c r="J344" s="34"/>
    </row>
    <row r="345" spans="1:16" x14ac:dyDescent="0.25">
      <c r="A345" s="25" t="s">
        <v>129</v>
      </c>
      <c r="B345" s="33"/>
      <c r="E345" s="38" t="s">
        <v>577</v>
      </c>
      <c r="J345" s="34"/>
    </row>
    <row r="346" spans="1:16" ht="45" x14ac:dyDescent="0.25">
      <c r="A346" s="25" t="s">
        <v>43</v>
      </c>
      <c r="B346" s="33"/>
      <c r="E346" s="27" t="s">
        <v>587</v>
      </c>
      <c r="J346" s="34"/>
    </row>
    <row r="347" spans="1:16" x14ac:dyDescent="0.25">
      <c r="A347" s="25" t="s">
        <v>35</v>
      </c>
      <c r="B347" s="25">
        <v>85</v>
      </c>
      <c r="C347" s="26" t="s">
        <v>584</v>
      </c>
      <c r="D347" s="25" t="s">
        <v>77</v>
      </c>
      <c r="E347" s="27" t="s">
        <v>585</v>
      </c>
      <c r="F347" s="28" t="s">
        <v>168</v>
      </c>
      <c r="G347" s="29">
        <v>22.6</v>
      </c>
      <c r="H347" s="30">
        <v>0</v>
      </c>
      <c r="I347" s="31">
        <f>ROUND(G347*H347,P4)</f>
        <v>0</v>
      </c>
      <c r="J347" s="28" t="s">
        <v>40</v>
      </c>
      <c r="O347" s="32">
        <f>I347*0.21</f>
        <v>0</v>
      </c>
      <c r="P347">
        <v>3</v>
      </c>
    </row>
    <row r="348" spans="1:16" x14ac:dyDescent="0.25">
      <c r="A348" s="25" t="s">
        <v>41</v>
      </c>
      <c r="B348" s="33"/>
      <c r="E348" s="27" t="s">
        <v>588</v>
      </c>
      <c r="J348" s="34"/>
    </row>
    <row r="349" spans="1:16" x14ac:dyDescent="0.25">
      <c r="A349" s="25" t="s">
        <v>129</v>
      </c>
      <c r="B349" s="33"/>
      <c r="E349" s="38" t="s">
        <v>589</v>
      </c>
      <c r="J349" s="34"/>
    </row>
    <row r="350" spans="1:16" ht="45" x14ac:dyDescent="0.25">
      <c r="A350" s="25" t="s">
        <v>43</v>
      </c>
      <c r="B350" s="33"/>
      <c r="E350" s="27" t="s">
        <v>587</v>
      </c>
      <c r="J350" s="34"/>
    </row>
    <row r="351" spans="1:16" x14ac:dyDescent="0.25">
      <c r="A351" s="25" t="s">
        <v>35</v>
      </c>
      <c r="B351" s="25">
        <v>86</v>
      </c>
      <c r="C351" s="26" t="s">
        <v>590</v>
      </c>
      <c r="D351" s="25" t="s">
        <v>37</v>
      </c>
      <c r="E351" s="27" t="s">
        <v>591</v>
      </c>
      <c r="F351" s="28" t="s">
        <v>168</v>
      </c>
      <c r="G351" s="29">
        <v>7.04</v>
      </c>
      <c r="H351" s="30">
        <v>0</v>
      </c>
      <c r="I351" s="31">
        <f>ROUND(G351*H351,P4)</f>
        <v>0</v>
      </c>
      <c r="J351" s="28" t="s">
        <v>40</v>
      </c>
      <c r="O351" s="32">
        <f>I351*0.21</f>
        <v>0</v>
      </c>
      <c r="P351">
        <v>3</v>
      </c>
    </row>
    <row r="352" spans="1:16" x14ac:dyDescent="0.25">
      <c r="A352" s="25" t="s">
        <v>41</v>
      </c>
      <c r="B352" s="33"/>
      <c r="E352" s="27" t="s">
        <v>592</v>
      </c>
      <c r="J352" s="34"/>
    </row>
    <row r="353" spans="1:16" x14ac:dyDescent="0.25">
      <c r="A353" s="25" t="s">
        <v>129</v>
      </c>
      <c r="B353" s="33"/>
      <c r="E353" s="38" t="s">
        <v>593</v>
      </c>
      <c r="J353" s="34"/>
    </row>
    <row r="354" spans="1:16" ht="45" x14ac:dyDescent="0.25">
      <c r="A354" s="25" t="s">
        <v>43</v>
      </c>
      <c r="B354" s="33"/>
      <c r="E354" s="27" t="s">
        <v>587</v>
      </c>
      <c r="J354" s="34"/>
    </row>
    <row r="355" spans="1:16" x14ac:dyDescent="0.25">
      <c r="A355" s="25" t="s">
        <v>35</v>
      </c>
      <c r="B355" s="25">
        <v>87</v>
      </c>
      <c r="C355" s="26" t="s">
        <v>594</v>
      </c>
      <c r="D355" s="25" t="s">
        <v>73</v>
      </c>
      <c r="E355" s="27" t="s">
        <v>595</v>
      </c>
      <c r="F355" s="28" t="s">
        <v>193</v>
      </c>
      <c r="G355" s="29">
        <v>11.15</v>
      </c>
      <c r="H355" s="30">
        <v>0</v>
      </c>
      <c r="I355" s="31">
        <f>ROUND(G355*H355,P4)</f>
        <v>0</v>
      </c>
      <c r="J355" s="28" t="s">
        <v>40</v>
      </c>
      <c r="O355" s="32">
        <f>I355*0.21</f>
        <v>0</v>
      </c>
      <c r="P355">
        <v>3</v>
      </c>
    </row>
    <row r="356" spans="1:16" ht="30" x14ac:dyDescent="0.25">
      <c r="A356" s="25" t="s">
        <v>41</v>
      </c>
      <c r="B356" s="33"/>
      <c r="E356" s="27" t="s">
        <v>596</v>
      </c>
      <c r="J356" s="34"/>
    </row>
    <row r="357" spans="1:16" x14ac:dyDescent="0.25">
      <c r="A357" s="25" t="s">
        <v>129</v>
      </c>
      <c r="B357" s="33"/>
      <c r="E357" s="38" t="s">
        <v>597</v>
      </c>
      <c r="J357" s="34"/>
    </row>
    <row r="358" spans="1:16" ht="30" x14ac:dyDescent="0.25">
      <c r="A358" s="25" t="s">
        <v>43</v>
      </c>
      <c r="B358" s="33"/>
      <c r="E358" s="27" t="s">
        <v>598</v>
      </c>
      <c r="J358" s="34"/>
    </row>
    <row r="359" spans="1:16" x14ac:dyDescent="0.25">
      <c r="A359" s="25" t="s">
        <v>35</v>
      </c>
      <c r="B359" s="25">
        <v>88</v>
      </c>
      <c r="C359" s="26" t="s">
        <v>594</v>
      </c>
      <c r="D359" s="25" t="s">
        <v>77</v>
      </c>
      <c r="E359" s="27" t="s">
        <v>595</v>
      </c>
      <c r="F359" s="28" t="s">
        <v>193</v>
      </c>
      <c r="G359" s="29">
        <v>7.04</v>
      </c>
      <c r="H359" s="30">
        <v>0</v>
      </c>
      <c r="I359" s="31">
        <f>ROUND(G359*H359,P4)</f>
        <v>0</v>
      </c>
      <c r="J359" s="28" t="s">
        <v>40</v>
      </c>
      <c r="O359" s="32">
        <f>I359*0.21</f>
        <v>0</v>
      </c>
      <c r="P359">
        <v>3</v>
      </c>
    </row>
    <row r="360" spans="1:16" ht="30" x14ac:dyDescent="0.25">
      <c r="A360" s="25" t="s">
        <v>41</v>
      </c>
      <c r="B360" s="33"/>
      <c r="E360" s="27" t="s">
        <v>599</v>
      </c>
      <c r="J360" s="34"/>
    </row>
    <row r="361" spans="1:16" x14ac:dyDescent="0.25">
      <c r="A361" s="25" t="s">
        <v>129</v>
      </c>
      <c r="B361" s="33"/>
      <c r="E361" s="38" t="s">
        <v>593</v>
      </c>
      <c r="J361" s="34"/>
    </row>
    <row r="362" spans="1:16" ht="30" x14ac:dyDescent="0.25">
      <c r="A362" s="25" t="s">
        <v>43</v>
      </c>
      <c r="B362" s="33"/>
      <c r="E362" s="27" t="s">
        <v>598</v>
      </c>
      <c r="J362" s="34"/>
    </row>
    <row r="363" spans="1:16" x14ac:dyDescent="0.25">
      <c r="A363" s="25" t="s">
        <v>35</v>
      </c>
      <c r="B363" s="25">
        <v>89</v>
      </c>
      <c r="C363" s="26" t="s">
        <v>600</v>
      </c>
      <c r="D363" s="25" t="s">
        <v>37</v>
      </c>
      <c r="E363" s="27" t="s">
        <v>601</v>
      </c>
      <c r="F363" s="28" t="s">
        <v>53</v>
      </c>
      <c r="G363" s="29">
        <v>1</v>
      </c>
      <c r="H363" s="30">
        <v>0</v>
      </c>
      <c r="I363" s="31">
        <f>ROUND(G363*H363,P4)</f>
        <v>0</v>
      </c>
      <c r="J363" s="28" t="s">
        <v>40</v>
      </c>
      <c r="O363" s="32">
        <f>I363*0.21</f>
        <v>0</v>
      </c>
      <c r="P363">
        <v>3</v>
      </c>
    </row>
    <row r="364" spans="1:16" x14ac:dyDescent="0.25">
      <c r="A364" s="25" t="s">
        <v>41</v>
      </c>
      <c r="B364" s="33"/>
      <c r="E364" s="27" t="s">
        <v>602</v>
      </c>
      <c r="J364" s="34"/>
    </row>
    <row r="365" spans="1:16" ht="409.5" x14ac:dyDescent="0.25">
      <c r="A365" s="25" t="s">
        <v>43</v>
      </c>
      <c r="B365" s="33"/>
      <c r="E365" s="27" t="s">
        <v>356</v>
      </c>
      <c r="J365" s="34"/>
    </row>
    <row r="366" spans="1:16" x14ac:dyDescent="0.25">
      <c r="A366" s="25" t="s">
        <v>35</v>
      </c>
      <c r="B366" s="25">
        <v>90</v>
      </c>
      <c r="C366" s="26" t="s">
        <v>603</v>
      </c>
      <c r="D366" s="25" t="s">
        <v>37</v>
      </c>
      <c r="E366" s="27" t="s">
        <v>604</v>
      </c>
      <c r="F366" s="28" t="s">
        <v>168</v>
      </c>
      <c r="G366" s="29">
        <v>12.96</v>
      </c>
      <c r="H366" s="30">
        <v>0</v>
      </c>
      <c r="I366" s="31">
        <f>ROUND(G366*H366,P4)</f>
        <v>0</v>
      </c>
      <c r="J366" s="28" t="s">
        <v>40</v>
      </c>
      <c r="O366" s="32">
        <f>I366*0.21</f>
        <v>0</v>
      </c>
      <c r="P366">
        <v>3</v>
      </c>
    </row>
    <row r="367" spans="1:16" x14ac:dyDescent="0.25">
      <c r="A367" s="25" t="s">
        <v>41</v>
      </c>
      <c r="B367" s="33"/>
      <c r="E367" s="27" t="s">
        <v>605</v>
      </c>
      <c r="J367" s="34"/>
    </row>
    <row r="368" spans="1:16" x14ac:dyDescent="0.25">
      <c r="A368" s="25" t="s">
        <v>129</v>
      </c>
      <c r="B368" s="33"/>
      <c r="E368" s="38" t="s">
        <v>606</v>
      </c>
      <c r="J368" s="34"/>
    </row>
    <row r="369" spans="1:16" ht="409.5" x14ac:dyDescent="0.25">
      <c r="A369" s="25" t="s">
        <v>43</v>
      </c>
      <c r="B369" s="33"/>
      <c r="E369" s="27" t="s">
        <v>607</v>
      </c>
      <c r="J369" s="34"/>
    </row>
    <row r="370" spans="1:16" x14ac:dyDescent="0.25">
      <c r="A370" s="25" t="s">
        <v>35</v>
      </c>
      <c r="B370" s="25">
        <v>91</v>
      </c>
      <c r="C370" s="26" t="s">
        <v>608</v>
      </c>
      <c r="D370" s="25" t="s">
        <v>37</v>
      </c>
      <c r="E370" s="27" t="s">
        <v>609</v>
      </c>
      <c r="F370" s="28" t="s">
        <v>610</v>
      </c>
      <c r="G370" s="29">
        <v>49.5</v>
      </c>
      <c r="H370" s="30">
        <v>0</v>
      </c>
      <c r="I370" s="31">
        <f>ROUND(G370*H370,P4)</f>
        <v>0</v>
      </c>
      <c r="J370" s="28" t="s">
        <v>40</v>
      </c>
      <c r="O370" s="32">
        <f>I370*0.21</f>
        <v>0</v>
      </c>
      <c r="P370">
        <v>3</v>
      </c>
    </row>
    <row r="371" spans="1:16" x14ac:dyDescent="0.25">
      <c r="A371" s="25" t="s">
        <v>41</v>
      </c>
      <c r="B371" s="33"/>
      <c r="E371" s="27" t="s">
        <v>611</v>
      </c>
      <c r="J371" s="34"/>
    </row>
    <row r="372" spans="1:16" x14ac:dyDescent="0.25">
      <c r="A372" s="25" t="s">
        <v>129</v>
      </c>
      <c r="B372" s="33"/>
      <c r="E372" s="38" t="s">
        <v>612</v>
      </c>
      <c r="J372" s="34"/>
    </row>
    <row r="373" spans="1:16" ht="75" x14ac:dyDescent="0.25">
      <c r="A373" s="25" t="s">
        <v>43</v>
      </c>
      <c r="B373" s="35"/>
      <c r="C373" s="36"/>
      <c r="D373" s="36"/>
      <c r="E373" s="27" t="s">
        <v>613</v>
      </c>
      <c r="F373" s="36"/>
      <c r="G373" s="36"/>
      <c r="H373" s="36"/>
      <c r="I373" s="36"/>
      <c r="J373" s="37"/>
    </row>
  </sheetData>
  <sheetProtection algorithmName="SHA-512" hashValue="RTwg/+ftr+vI+DB8BSVdewSACLzLgtIBuM3qwnFa/Wp4rXxlU7Q7fuaU+YFGSjEcck4+JgqnekZkdm4gY4orvg==" saltValue="Pae1CIHscaRT3Ro+d5L8Zg==" spinCount="100000" sheet="1" objects="1" scenarios="1"/>
  <mergeCells count="16">
    <mergeCell ref="J9:J10"/>
    <mergeCell ref="A9:A10"/>
    <mergeCell ref="B9:B10"/>
    <mergeCell ref="C9:C10"/>
    <mergeCell ref="D9:D10"/>
    <mergeCell ref="E9:E10"/>
    <mergeCell ref="F9:F10"/>
    <mergeCell ref="G9:G10"/>
    <mergeCell ref="B5:C5"/>
    <mergeCell ref="B4:C4"/>
    <mergeCell ref="B3:C3"/>
    <mergeCell ref="B6:C6"/>
    <mergeCell ref="H9:I9"/>
    <mergeCell ref="E6:G6"/>
    <mergeCell ref="B7:C7"/>
    <mergeCell ref="E7:G7"/>
  </mergeCells>
  <pageMargins left="0.7" right="0.7" top="0.48" bottom="0.55000000000000004" header="0.3" footer="0.3"/>
  <pageSetup scale="52" fitToHeight="0" orientation="portrait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</vt:lpstr>
      <vt:lpstr>0001</vt:lpstr>
      <vt:lpstr>0011</vt:lpstr>
      <vt:lpstr>2011</vt:lpstr>
      <vt:lpstr>'0001'!Názvy_tisku</vt:lpstr>
      <vt:lpstr>'0011'!Názvy_tisku</vt:lpstr>
      <vt:lpstr>'2011'!Názvy_tisku</vt:lpstr>
      <vt:lpstr>'0001'!Oblast_tisku</vt:lpstr>
      <vt:lpstr>'0011'!Oblast_tisku</vt:lpstr>
      <vt:lpstr>'2011'!Oblast_tisku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Koudelka Pavel</dc:creator>
  <cp:lastModifiedBy>PC</cp:lastModifiedBy>
  <cp:lastPrinted>2026-03-20T10:20:24Z</cp:lastPrinted>
  <dcterms:created xsi:type="dcterms:W3CDTF">2025-08-19T15:25:03Z</dcterms:created>
  <dcterms:modified xsi:type="dcterms:W3CDTF">2026-03-25T08:21:13Z</dcterms:modified>
</cp:coreProperties>
</file>